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Anglais/Step 3 IRR/"/>
    </mc:Choice>
  </mc:AlternateContent>
  <xr:revisionPtr revIDLastSave="0" documentId="13_ncr:1_{F304E828-8A75-4244-BC5D-76E6643EF0EF}" xr6:coauthVersionLast="36" xr6:coauthVersionMax="36" xr10:uidLastSave="{00000000-0000-0000-0000-000000000000}"/>
  <bookViews>
    <workbookView xWindow="2400" yWindow="460" windowWidth="23800" windowHeight="19680" xr2:uid="{32B69F19-3F7C-9846-9F0A-03262C5902CC}"/>
  </bookViews>
  <sheets>
    <sheet name="IRR solution" sheetId="20" r:id="rId1"/>
    <sheet name="Feuil1" sheetId="21" r:id="rId2"/>
  </sheets>
  <definedNames>
    <definedName name="_xlchart.v1.0" hidden="1">Feuil1!$C$1:$M$1</definedName>
    <definedName name="_xlchart.v1.1" hidden="1">Feuil1!$C$1:$M$1</definedName>
    <definedName name="_xlchart.v1.2" hidden="1">Feuil1!$C$1:$M$1</definedName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20" l="1"/>
  <c r="C58" i="20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79" i="20"/>
  <c r="C80" i="20"/>
  <c r="C81" i="20"/>
  <c r="C82" i="20"/>
  <c r="C83" i="20"/>
  <c r="C84" i="20"/>
  <c r="C85" i="20"/>
  <c r="C86" i="20"/>
  <c r="C87" i="20"/>
  <c r="C88" i="20"/>
  <c r="C89" i="20"/>
  <c r="C90" i="20"/>
  <c r="C91" i="20"/>
  <c r="C92" i="20"/>
  <c r="C93" i="20"/>
  <c r="C94" i="20"/>
  <c r="C95" i="20"/>
  <c r="C96" i="20"/>
  <c r="C97" i="20"/>
  <c r="C98" i="20"/>
  <c r="C99" i="20"/>
  <c r="C100" i="20"/>
  <c r="C101" i="20"/>
  <c r="C102" i="20"/>
  <c r="C103" i="20"/>
  <c r="C56" i="20"/>
  <c r="C55" i="20"/>
  <c r="C54" i="20"/>
  <c r="C53" i="20"/>
  <c r="B91" i="20"/>
  <c r="B92" i="20" s="1"/>
  <c r="B93" i="20" s="1"/>
  <c r="B94" i="20" s="1"/>
  <c r="B95" i="20" s="1"/>
  <c r="B96" i="20" s="1"/>
  <c r="B97" i="20" s="1"/>
  <c r="B98" i="20" s="1"/>
  <c r="B99" i="20" s="1"/>
  <c r="B100" i="20" s="1"/>
  <c r="B101" i="20" s="1"/>
  <c r="B102" i="20" s="1"/>
  <c r="B103" i="20" s="1"/>
  <c r="B55" i="20"/>
  <c r="B56" i="20" s="1"/>
  <c r="B57" i="20" s="1"/>
  <c r="B58" i="20" s="1"/>
  <c r="B59" i="20" s="1"/>
  <c r="B60" i="20" s="1"/>
  <c r="B61" i="20" s="1"/>
  <c r="B62" i="20" s="1"/>
  <c r="B63" i="20" s="1"/>
  <c r="B64" i="20" s="1"/>
  <c r="B65" i="20" s="1"/>
  <c r="B66" i="20" s="1"/>
  <c r="B67" i="20" s="1"/>
  <c r="B68" i="20" s="1"/>
  <c r="B69" i="20" s="1"/>
  <c r="B70" i="20" s="1"/>
  <c r="B71" i="20" s="1"/>
  <c r="B72" i="20" s="1"/>
  <c r="B73" i="20" s="1"/>
  <c r="B74" i="20" s="1"/>
  <c r="B75" i="20" s="1"/>
  <c r="B76" i="20" s="1"/>
  <c r="B77" i="20" s="1"/>
  <c r="B78" i="20" s="1"/>
  <c r="B79" i="20" s="1"/>
  <c r="B80" i="20" s="1"/>
  <c r="B81" i="20" s="1"/>
  <c r="B82" i="20" s="1"/>
  <c r="B83" i="20" s="1"/>
  <c r="B84" i="20" s="1"/>
  <c r="B85" i="20" s="1"/>
  <c r="B86" i="20" s="1"/>
  <c r="B87" i="20" s="1"/>
  <c r="B88" i="20" s="1"/>
  <c r="B89" i="20" s="1"/>
  <c r="B90" i="20" s="1"/>
  <c r="B54" i="20"/>
  <c r="B49" i="20" l="1"/>
  <c r="B38" i="20" l="1"/>
  <c r="B40" i="20" s="1"/>
  <c r="C33" i="20"/>
  <c r="C34" i="20" s="1"/>
  <c r="D34" i="20" s="1"/>
  <c r="E34" i="20" s="1"/>
  <c r="F34" i="20" s="1"/>
  <c r="G34" i="20" s="1"/>
  <c r="H34" i="20" s="1"/>
  <c r="I34" i="20" s="1"/>
  <c r="J34" i="20" s="1"/>
  <c r="C28" i="20"/>
  <c r="D28" i="20" s="1"/>
  <c r="E28" i="20" s="1"/>
  <c r="F28" i="20" s="1"/>
  <c r="G28" i="20" s="1"/>
  <c r="H28" i="20" s="1"/>
  <c r="I28" i="20" s="1"/>
  <c r="J28" i="20" s="1"/>
  <c r="C30" i="20" l="1"/>
  <c r="B42" i="20"/>
  <c r="B44" i="20" s="1"/>
  <c r="D33" i="20"/>
  <c r="E33" i="20" s="1"/>
  <c r="F33" i="20" s="1"/>
  <c r="G33" i="20" s="1"/>
  <c r="H33" i="20" s="1"/>
  <c r="I33" i="20" s="1"/>
  <c r="J33" i="20" s="1"/>
  <c r="C31" i="20" l="1"/>
  <c r="D30" i="20"/>
  <c r="E30" i="20" s="1"/>
  <c r="F30" i="20" s="1"/>
  <c r="G30" i="20" s="1"/>
  <c r="H30" i="20" s="1"/>
  <c r="I30" i="20" s="1"/>
  <c r="J30" i="20" s="1"/>
  <c r="C36" i="20" l="1"/>
  <c r="D31" i="20"/>
  <c r="E31" i="20" s="1"/>
  <c r="F31" i="20" s="1"/>
  <c r="G31" i="20" s="1"/>
  <c r="H31" i="20" s="1"/>
  <c r="I31" i="20" s="1"/>
  <c r="J31" i="20" s="1"/>
  <c r="C40" i="20" l="1"/>
  <c r="D36" i="20"/>
  <c r="C42" i="20" l="1"/>
  <c r="C44" i="20" s="1"/>
  <c r="D40" i="20"/>
  <c r="D42" i="20" s="1"/>
  <c r="E36" i="20"/>
  <c r="E40" i="20" l="1"/>
  <c r="F36" i="20"/>
  <c r="D44" i="20"/>
  <c r="G36" i="20" l="1"/>
  <c r="F40" i="20"/>
  <c r="F42" i="20" s="1"/>
  <c r="E42" i="20"/>
  <c r="E44" i="20" s="1"/>
  <c r="F44" i="20" l="1"/>
  <c r="H36" i="20"/>
  <c r="G40" i="20"/>
  <c r="G42" i="20" l="1"/>
  <c r="G44" i="20" s="1"/>
  <c r="I36" i="20"/>
  <c r="H40" i="20"/>
  <c r="H42" i="20" s="1"/>
  <c r="J36" i="20" l="1"/>
  <c r="J40" i="20" s="1"/>
  <c r="J42" i="20" s="1"/>
  <c r="I40" i="20"/>
  <c r="I42" i="20" s="1"/>
  <c r="H44" i="20"/>
  <c r="I44" i="20" l="1"/>
  <c r="J44" i="20" s="1"/>
  <c r="B47" i="20" s="1"/>
</calcChain>
</file>

<file path=xl/sharedStrings.xml><?xml version="1.0" encoding="utf-8"?>
<sst xmlns="http://schemas.openxmlformats.org/spreadsheetml/2006/main" count="38" uniqueCount="37">
  <si>
    <t>Year</t>
  </si>
  <si>
    <t xml:space="preserve"> </t>
  </si>
  <si>
    <t>Reminder</t>
  </si>
  <si>
    <t>Cash-flow formula</t>
  </si>
  <si>
    <t>CF = ∆EBITDA * ( 1 - CTR) + CTR * ∆Depreciation (&amp; Amortization)</t>
  </si>
  <si>
    <r>
      <t xml:space="preserve">Depreciation (&amp; Amortization) is the consequance of </t>
    </r>
    <r>
      <rPr>
        <b/>
        <u/>
        <sz val="14"/>
        <color theme="1"/>
        <rFont val="Calibri (Corps)_x0000_"/>
      </rPr>
      <t>Cap</t>
    </r>
    <r>
      <rPr>
        <sz val="14"/>
        <color theme="1"/>
        <rFont val="Calibri"/>
        <family val="2"/>
        <scheme val="minor"/>
      </rPr>
      <t xml:space="preserve">ital </t>
    </r>
    <r>
      <rPr>
        <b/>
        <u/>
        <sz val="14"/>
        <color theme="1"/>
        <rFont val="Calibri (Corps)_x0000_"/>
      </rPr>
      <t>Ex</t>
    </r>
    <r>
      <rPr>
        <sz val="14"/>
        <color theme="1"/>
        <rFont val="Calibri"/>
        <family val="2"/>
        <scheme val="minor"/>
      </rPr>
      <t>penditures (Capex)</t>
    </r>
  </si>
  <si>
    <t>" ∆ " because you compare the situation of the company  " with " the investment as opposed to " without "    (with-without principle)</t>
  </si>
  <si>
    <t>Exercise</t>
  </si>
  <si>
    <t>Investment (Capex)</t>
  </si>
  <si>
    <r>
      <t xml:space="preserve">where CTR stands for </t>
    </r>
    <r>
      <rPr>
        <b/>
        <u/>
        <sz val="14"/>
        <color theme="1"/>
        <rFont val="Calibri (Corps)_x0000_"/>
      </rPr>
      <t>C</t>
    </r>
    <r>
      <rPr>
        <sz val="14"/>
        <color theme="1"/>
        <rFont val="Calibri"/>
        <family val="2"/>
        <scheme val="minor"/>
      </rPr>
      <t xml:space="preserve">orporate </t>
    </r>
    <r>
      <rPr>
        <b/>
        <u/>
        <sz val="14"/>
        <color theme="1"/>
        <rFont val="Calibri (Corps)_x0000_"/>
      </rPr>
      <t>T</t>
    </r>
    <r>
      <rPr>
        <sz val="14"/>
        <color theme="1"/>
        <rFont val="Calibri"/>
        <family val="2"/>
        <scheme val="minor"/>
      </rPr>
      <t xml:space="preserve">ax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>ate (income tax rate)</t>
    </r>
  </si>
  <si>
    <t>Corporate Tax Rate</t>
  </si>
  <si>
    <t>Number of years</t>
  </si>
  <si>
    <t>Discount rate (WACC)</t>
  </si>
  <si>
    <t>∆EBITDA</t>
  </si>
  <si>
    <t>∆Depreciation</t>
  </si>
  <si>
    <t>CTR * ∆Depreciation</t>
  </si>
  <si>
    <t>Discounted cash-flows</t>
  </si>
  <si>
    <t>Annual cash in-flows</t>
  </si>
  <si>
    <t>Capex (cash out-flow)</t>
  </si>
  <si>
    <t>Total cash in- and out-flows</t>
  </si>
  <si>
    <t>Accumulatd DCF</t>
  </si>
  <si>
    <t>Why " CTR * ∆Depreciation " ? Because " Depreciation " generates tax savings and is just a non-cash book expense (cash-out was Capex)</t>
  </si>
  <si>
    <t>EBITDA is the consequance of your business plan!!!</t>
  </si>
  <si>
    <r>
      <rPr>
        <b/>
        <u/>
        <sz val="14"/>
        <color theme="1"/>
        <rFont val="Calibri (Corps)_x0000_"/>
      </rPr>
      <t>N</t>
    </r>
    <r>
      <rPr>
        <sz val="14"/>
        <color theme="1"/>
        <rFont val="Calibri"/>
        <family val="2"/>
        <scheme val="minor"/>
      </rPr>
      <t xml:space="preserve">et </t>
    </r>
    <r>
      <rPr>
        <b/>
        <u/>
        <sz val="14"/>
        <color theme="1"/>
        <rFont val="Calibri (Corps)_x0000_"/>
      </rPr>
      <t>P</t>
    </r>
    <r>
      <rPr>
        <sz val="14"/>
        <color theme="1"/>
        <rFont val="Calibri"/>
        <family val="2"/>
        <scheme val="minor"/>
      </rPr>
      <t xml:space="preserve">resent </t>
    </r>
    <r>
      <rPr>
        <b/>
        <u/>
        <sz val="14"/>
        <color theme="1"/>
        <rFont val="Calibri (Corps)_x0000_"/>
      </rPr>
      <t>V</t>
    </r>
    <r>
      <rPr>
        <sz val="14"/>
        <color theme="1"/>
        <rFont val="Calibri"/>
        <family val="2"/>
        <scheme val="minor"/>
      </rPr>
      <t>alue  (NPV)</t>
    </r>
  </si>
  <si>
    <t>Base case</t>
  </si>
  <si>
    <t>∆EBITDA * (1 - CTR)</t>
  </si>
  <si>
    <t>$k</t>
  </si>
  <si>
    <t>EBITDA</t>
  </si>
  <si>
    <t xml:space="preserve">$k       </t>
  </si>
  <si>
    <t>Payback</t>
  </si>
  <si>
    <t>years</t>
  </si>
  <si>
    <r>
      <t>I</t>
    </r>
    <r>
      <rPr>
        <sz val="14"/>
        <color theme="1"/>
        <rFont val="Calibri"/>
        <family val="2"/>
        <scheme val="minor"/>
      </rPr>
      <t xml:space="preserve">nternal </t>
    </r>
    <r>
      <rPr>
        <b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 xml:space="preserve">ate of </t>
    </r>
    <r>
      <rPr>
        <b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>eturn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 xml:space="preserve">  (IRR)</t>
    </r>
  </si>
  <si>
    <t>The Internal Rate of Return is the discount rate which makes the Net Present Value go down to zero.</t>
  </si>
  <si>
    <t>It represents the intrinsic return generated by the project and has to be compared with the discount rate  (WACC).</t>
  </si>
  <si>
    <t>NPV as a function of WACC</t>
  </si>
  <si>
    <t>WACC</t>
  </si>
  <si>
    <t>NPV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</si>
</sst>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.0;\(#,##0.0\)"/>
  </numFmts>
  <fonts count="6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 (Corps)_x0000_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9" fontId="1" fillId="0" borderId="0" xfId="0" applyNumberFormat="1" applyFont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Alignment="1">
      <alignment horizontal="right"/>
    </xf>
    <xf numFmtId="164" fontId="4" fillId="0" borderId="5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1" fillId="0" borderId="3" xfId="0" applyNumberFormat="1" applyFont="1" applyFill="1" applyBorder="1"/>
    <xf numFmtId="164" fontId="2" fillId="0" borderId="3" xfId="0" applyNumberFormat="1" applyFont="1" applyFill="1" applyBorder="1"/>
    <xf numFmtId="0" fontId="1" fillId="0" borderId="0" xfId="0" applyFont="1"/>
    <xf numFmtId="165" fontId="1" fillId="0" borderId="3" xfId="0" applyNumberFormat="1" applyFont="1" applyFill="1" applyBorder="1"/>
    <xf numFmtId="164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2" fillId="0" borderId="0" xfId="0" applyFont="1"/>
    <xf numFmtId="164" fontId="2" fillId="0" borderId="0" xfId="0" applyNumberFormat="1" applyFont="1"/>
    <xf numFmtId="9" fontId="1" fillId="2" borderId="0" xfId="0" applyNumberFormat="1" applyFont="1" applyFill="1" applyAlignment="1">
      <alignment horizontal="center"/>
    </xf>
    <xf numFmtId="9" fontId="0" fillId="0" borderId="0" xfId="0" applyNumberFormat="1"/>
    <xf numFmtId="16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9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Net Present Value</a:t>
            </a:r>
          </a:p>
        </c:rich>
      </c:tx>
      <c:overlay val="0"/>
      <c:spPr>
        <a:noFill/>
        <a:ln w="12700"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NPV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'IRR solution'!$B$53:$B$103</c:f>
              <c:numCache>
                <c:formatCode>0%</c:formatCode>
                <c:ptCount val="5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</c:numCache>
            </c:numRef>
          </c:xVal>
          <c:yVal>
            <c:numRef>
              <c:f>'IRR solution'!$C$53:$C$103</c:f>
              <c:numCache>
                <c:formatCode>#\ ##0;\(#\ ##0\)</c:formatCode>
                <c:ptCount val="51"/>
                <c:pt idx="0">
                  <c:v>1540</c:v>
                </c:pt>
                <c:pt idx="1">
                  <c:v>1415.255134838204</c:v>
                </c:pt>
                <c:pt idx="2">
                  <c:v>1299.8434876048814</c:v>
                </c:pt>
                <c:pt idx="3">
                  <c:v>1192.9633691043825</c:v>
                </c:pt>
                <c:pt idx="4">
                  <c:v>1093.8908632661069</c:v>
                </c:pt>
                <c:pt idx="5">
                  <c:v>1001.9714772550815</c:v>
                </c:pt>
                <c:pt idx="6">
                  <c:v>916.6127688517289</c:v>
                </c:pt>
                <c:pt idx="7">
                  <c:v>837.27782777837467</c:v>
                </c:pt>
                <c:pt idx="8">
                  <c:v>763.47950428961326</c:v>
                </c:pt>
                <c:pt idx="9">
                  <c:v>694.77529259832841</c:v>
                </c:pt>
                <c:pt idx="10">
                  <c:v>630.76278894008703</c:v>
                </c:pt>
                <c:pt idx="11">
                  <c:v>571.07565458950376</c:v>
                </c:pt>
                <c:pt idx="12">
                  <c:v>515.38002318861857</c:v>
                </c:pt>
                <c:pt idx="13">
                  <c:v>463.37129954517326</c:v>
                </c:pt>
                <c:pt idx="14">
                  <c:v>414.77130378999703</c:v>
                </c:pt>
                <c:pt idx="15">
                  <c:v>369.3257206019822</c:v>
                </c:pt>
                <c:pt idx="16">
                  <c:v>326.80181824692181</c:v>
                </c:pt>
                <c:pt idx="17">
                  <c:v>286.98640654392773</c:v>
                </c:pt>
                <c:pt idx="18">
                  <c:v>249.68400666461778</c:v>
                </c:pt>
                <c:pt idx="19">
                  <c:v>214.71520896616127</c:v>
                </c:pt>
                <c:pt idx="20">
                  <c:v>181.91519792817729</c:v>
                </c:pt>
                <c:pt idx="21">
                  <c:v>151.13242576398187</c:v>
                </c:pt>
                <c:pt idx="22">
                  <c:v>122.22741845886435</c:v>
                </c:pt>
                <c:pt idx="23">
                  <c:v>95.07169989488321</c:v>
                </c:pt>
                <c:pt idx="24">
                  <c:v>69.546821389913916</c:v>
                </c:pt>
                <c:pt idx="25">
                  <c:v>45.54348544000004</c:v>
                </c:pt>
                <c:pt idx="26">
                  <c:v>22.960753735642264</c:v>
                </c:pt>
                <c:pt idx="27">
                  <c:v>1.7053306479702937</c:v>
                </c:pt>
                <c:pt idx="28">
                  <c:v>-18.309085630052763</c:v>
                </c:pt>
                <c:pt idx="29">
                  <c:v>-37.162391231637358</c:v>
                </c:pt>
                <c:pt idx="30">
                  <c:v>-54.928610230585001</c:v>
                </c:pt>
                <c:pt idx="31">
                  <c:v>-71.676379222730134</c:v>
                </c:pt>
                <c:pt idx="32">
                  <c:v>-87.469387777579357</c:v>
                </c:pt>
                <c:pt idx="33">
                  <c:v>-102.36677913522347</c:v>
                </c:pt>
                <c:pt idx="34">
                  <c:v>-116.42351505624747</c:v>
                </c:pt>
                <c:pt idx="35">
                  <c:v>-129.69070831840358</c:v>
                </c:pt>
                <c:pt idx="36">
                  <c:v>-142.21592598670827</c:v>
                </c:pt>
                <c:pt idx="37">
                  <c:v>-154.0434662577828</c:v>
                </c:pt>
                <c:pt idx="38">
                  <c:v>-165.21461138972782</c:v>
                </c:pt>
                <c:pt idx="39">
                  <c:v>-175.76785897131472</c:v>
                </c:pt>
                <c:pt idx="40">
                  <c:v>-185.73913355502529</c:v>
                </c:pt>
                <c:pt idx="41">
                  <c:v>-195.16198047417728</c:v>
                </c:pt>
                <c:pt idx="42">
                  <c:v>-204.06774348215023</c:v>
                </c:pt>
                <c:pt idx="43">
                  <c:v>-212.4857276890402</c:v>
                </c:pt>
                <c:pt idx="44">
                  <c:v>-220.44334912568752</c:v>
                </c:pt>
                <c:pt idx="45">
                  <c:v>-227.96627213499164</c:v>
                </c:pt>
                <c:pt idx="46">
                  <c:v>-235.07853567401642</c:v>
                </c:pt>
                <c:pt idx="47">
                  <c:v>-241.80266950608518</c:v>
                </c:pt>
                <c:pt idx="48">
                  <c:v>-248.15980116852984</c:v>
                </c:pt>
                <c:pt idx="49">
                  <c:v>-254.16975451779186</c:v>
                </c:pt>
                <c:pt idx="50">
                  <c:v>-259.85114057816401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EA-E847-8DA6-33A9EF57C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6056304"/>
        <c:axId val="1276099888"/>
      </c:scatterChart>
      <c:valAx>
        <c:axId val="1276056304"/>
        <c:scaling>
          <c:orientation val="minMax"/>
          <c:max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76099888"/>
        <c:crosses val="autoZero"/>
        <c:crossBetween val="midCat"/>
      </c:valAx>
      <c:valAx>
        <c:axId val="127609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;\(#\ 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76056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806450</xdr:colOff>
      <xdr:row>50</xdr:row>
      <xdr:rowOff>234950</xdr:rowOff>
    </xdr:from>
    <xdr:to>
      <xdr:col>13</xdr:col>
      <xdr:colOff>0</xdr:colOff>
      <xdr:row>69</xdr:row>
      <xdr:rowOff>190500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776D084-DDA0-0E42-93CC-BE55BA295E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800100</xdr:colOff>
      <xdr:row>59</xdr:row>
      <xdr:rowOff>63500</xdr:rowOff>
    </xdr:from>
    <xdr:to>
      <xdr:col>9</xdr:col>
      <xdr:colOff>292100</xdr:colOff>
      <xdr:row>66</xdr:row>
      <xdr:rowOff>38100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FECA5260-6D7A-5147-B1B9-2B51AF86AEAD}"/>
            </a:ext>
          </a:extLst>
        </xdr:cNvPr>
        <xdr:cNvCxnSpPr/>
      </xdr:nvCxnSpPr>
      <xdr:spPr>
        <a:xfrm flipH="1">
          <a:off x="9017000" y="14617700"/>
          <a:ext cx="317500" cy="1663700"/>
        </a:xfrm>
        <a:prstGeom prst="line">
          <a:avLst/>
        </a:prstGeom>
        <a:ln w="25400"/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0.5754</cdr:x>
      <cdr:y>0.33427</cdr:y>
    </cdr:from>
    <cdr:to>
      <cdr:x>0.69671</cdr:x>
      <cdr:y>0.44056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B4D1A479-5C90-AD4D-A256-3931F3C08AE7}"/>
            </a:ext>
          </a:extLst>
        </cdr:cNvPr>
        <cdr:cNvSpPr txBox="1"/>
      </cdr:nvSpPr>
      <cdr:spPr>
        <a:xfrm xmlns:a="http://schemas.openxmlformats.org/drawingml/2006/main">
          <a:off x="4337050" y="1517650"/>
          <a:ext cx="914400" cy="482600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fr-FR" sz="2800"/>
            <a:t>IRR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A6E1-11D2-9045-92D4-736A97AACB67}">
  <dimension ref="A1:L107"/>
  <sheetViews>
    <sheetView tabSelected="1" topLeftCell="A33" workbookViewId="0">
      <selection activeCell="B49" sqref="B49"/>
    </sheetView>
  </sheetViews>
  <sheetFormatPr baseColWidth="10" defaultRowHeight="19"/>
  <cols>
    <col min="1" max="1" width="30.1640625" style="3" customWidth="1"/>
    <col min="2" max="2" width="10.83203125" style="3"/>
    <col min="3" max="3" width="11.5" style="3" bestFit="1" customWidth="1"/>
    <col min="4" max="7" width="10.83203125" style="3"/>
    <col min="8" max="8" width="12" style="3" bestFit="1" customWidth="1"/>
    <col min="9" max="16384" width="10.83203125" style="3"/>
  </cols>
  <sheetData>
    <row r="1" spans="1:6" ht="20" thickBot="1"/>
    <row r="2" spans="1:6" ht="31" thickTop="1" thickBot="1">
      <c r="A2" s="9" t="s">
        <v>2</v>
      </c>
      <c r="F2" s="10" t="s">
        <v>24</v>
      </c>
    </row>
    <row r="3" spans="1:6" ht="20" thickTop="1"/>
    <row r="4" spans="1:6">
      <c r="A4" s="3" t="s">
        <v>3</v>
      </c>
      <c r="B4" s="3" t="s">
        <v>4</v>
      </c>
    </row>
    <row r="5" spans="1:6">
      <c r="B5" s="3" t="s">
        <v>9</v>
      </c>
    </row>
    <row r="7" spans="1:6">
      <c r="A7" s="3" t="s">
        <v>5</v>
      </c>
    </row>
    <row r="9" spans="1:6">
      <c r="A9" s="3" t="s">
        <v>21</v>
      </c>
    </row>
    <row r="11" spans="1:6">
      <c r="A11" s="3" t="s">
        <v>22</v>
      </c>
    </row>
    <row r="13" spans="1:6">
      <c r="A13" s="3" t="s">
        <v>6</v>
      </c>
    </row>
    <row r="15" spans="1:6">
      <c r="A15" s="18" t="s">
        <v>32</v>
      </c>
    </row>
    <row r="16" spans="1:6">
      <c r="A16" s="18"/>
    </row>
    <row r="17" spans="1:12">
      <c r="A17" s="18" t="s">
        <v>33</v>
      </c>
    </row>
    <row r="18" spans="1:12" ht="20" thickBot="1"/>
    <row r="19" spans="1:12" ht="28" customHeight="1" thickTop="1" thickBot="1">
      <c r="A19" s="9" t="s">
        <v>7</v>
      </c>
    </row>
    <row r="20" spans="1:12" ht="20" thickTop="1"/>
    <row r="21" spans="1:12">
      <c r="A21" s="3" t="s">
        <v>8</v>
      </c>
      <c r="B21" s="3">
        <v>1000</v>
      </c>
      <c r="C21" s="3" t="s">
        <v>26</v>
      </c>
    </row>
    <row r="22" spans="1:12">
      <c r="A22" s="3" t="s">
        <v>27</v>
      </c>
      <c r="B22" s="15">
        <v>400</v>
      </c>
      <c r="C22" s="3" t="s">
        <v>28</v>
      </c>
      <c r="D22"/>
      <c r="E22"/>
      <c r="F22"/>
      <c r="G22"/>
      <c r="H22"/>
      <c r="I22"/>
      <c r="J22"/>
    </row>
    <row r="23" spans="1:12">
      <c r="C23" s="8"/>
      <c r="D23"/>
      <c r="E23"/>
      <c r="F23"/>
      <c r="G23"/>
      <c r="H23"/>
      <c r="I23"/>
      <c r="J23"/>
    </row>
    <row r="24" spans="1:12">
      <c r="A24" s="3" t="s">
        <v>10</v>
      </c>
      <c r="B24" s="4">
        <v>0.3</v>
      </c>
    </row>
    <row r="25" spans="1:12">
      <c r="A25" s="3" t="s">
        <v>11</v>
      </c>
      <c r="B25" s="3">
        <v>8</v>
      </c>
    </row>
    <row r="26" spans="1:12">
      <c r="A26" s="3" t="s">
        <v>12</v>
      </c>
      <c r="B26" s="4">
        <v>7.0000000000000007E-2</v>
      </c>
      <c r="L26" s="3" t="s">
        <v>1</v>
      </c>
    </row>
    <row r="28" spans="1:12">
      <c r="A28" s="1" t="s">
        <v>0</v>
      </c>
      <c r="B28" s="1">
        <v>0</v>
      </c>
      <c r="C28" s="1">
        <f>B28+1</f>
        <v>1</v>
      </c>
      <c r="D28" s="1">
        <f>C28+1</f>
        <v>2</v>
      </c>
      <c r="E28" s="1">
        <f t="shared" ref="E28:J28" si="0">D28+1</f>
        <v>3</v>
      </c>
      <c r="F28" s="1">
        <f t="shared" si="0"/>
        <v>4</v>
      </c>
      <c r="G28" s="1">
        <f t="shared" si="0"/>
        <v>5</v>
      </c>
      <c r="H28" s="1">
        <f t="shared" si="0"/>
        <v>6</v>
      </c>
      <c r="I28" s="1">
        <f t="shared" si="0"/>
        <v>7</v>
      </c>
      <c r="J28" s="1">
        <f t="shared" si="0"/>
        <v>8</v>
      </c>
    </row>
    <row r="29" spans="1:12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2">
      <c r="A30" s="6" t="s">
        <v>13</v>
      </c>
      <c r="B30" s="6"/>
      <c r="C30" s="11">
        <f>B22</f>
        <v>400</v>
      </c>
      <c r="D30" s="11">
        <f>C30</f>
        <v>400</v>
      </c>
      <c r="E30" s="11">
        <f t="shared" ref="E30:J31" si="1">D30</f>
        <v>400</v>
      </c>
      <c r="F30" s="11">
        <f t="shared" si="1"/>
        <v>400</v>
      </c>
      <c r="G30" s="11">
        <f t="shared" si="1"/>
        <v>400</v>
      </c>
      <c r="H30" s="11">
        <f t="shared" si="1"/>
        <v>400</v>
      </c>
      <c r="I30" s="11">
        <f t="shared" si="1"/>
        <v>400</v>
      </c>
      <c r="J30" s="11">
        <f t="shared" si="1"/>
        <v>400</v>
      </c>
    </row>
    <row r="31" spans="1:12">
      <c r="A31" s="6" t="s">
        <v>25</v>
      </c>
      <c r="B31" s="6"/>
      <c r="C31" s="11">
        <f>C30*(1-B24)</f>
        <v>280</v>
      </c>
      <c r="D31" s="11">
        <f>C31</f>
        <v>280</v>
      </c>
      <c r="E31" s="11">
        <f t="shared" si="1"/>
        <v>280</v>
      </c>
      <c r="F31" s="11">
        <f t="shared" si="1"/>
        <v>280</v>
      </c>
      <c r="G31" s="11">
        <f t="shared" si="1"/>
        <v>280</v>
      </c>
      <c r="H31" s="11">
        <f t="shared" si="1"/>
        <v>280</v>
      </c>
      <c r="I31" s="11">
        <f t="shared" si="1"/>
        <v>280</v>
      </c>
      <c r="J31" s="11">
        <f t="shared" si="1"/>
        <v>280</v>
      </c>
    </row>
    <row r="32" spans="1:12">
      <c r="A32" s="6"/>
      <c r="B32" s="6"/>
      <c r="C32" s="11"/>
      <c r="D32" s="6"/>
      <c r="E32" s="6"/>
      <c r="F32" s="6"/>
      <c r="G32" s="6"/>
      <c r="H32" s="6"/>
      <c r="I32" s="6"/>
      <c r="J32" s="6"/>
    </row>
    <row r="33" spans="1:10">
      <c r="A33" s="6" t="s">
        <v>14</v>
      </c>
      <c r="B33" s="6"/>
      <c r="C33" s="11">
        <f>B21/B25</f>
        <v>125</v>
      </c>
      <c r="D33" s="11">
        <f>C33</f>
        <v>125</v>
      </c>
      <c r="E33" s="11">
        <f t="shared" ref="E33:J36" si="2">D33</f>
        <v>125</v>
      </c>
      <c r="F33" s="11">
        <f t="shared" si="2"/>
        <v>125</v>
      </c>
      <c r="G33" s="11">
        <f t="shared" si="2"/>
        <v>125</v>
      </c>
      <c r="H33" s="11">
        <f t="shared" si="2"/>
        <v>125</v>
      </c>
      <c r="I33" s="11">
        <f t="shared" si="2"/>
        <v>125</v>
      </c>
      <c r="J33" s="11">
        <f t="shared" si="2"/>
        <v>125</v>
      </c>
    </row>
    <row r="34" spans="1:10">
      <c r="A34" s="6" t="s">
        <v>15</v>
      </c>
      <c r="B34" s="6"/>
      <c r="C34" s="14">
        <f>C33*B24</f>
        <v>37.5</v>
      </c>
      <c r="D34" s="14">
        <f>C34</f>
        <v>37.5</v>
      </c>
      <c r="E34" s="14">
        <f t="shared" si="2"/>
        <v>37.5</v>
      </c>
      <c r="F34" s="14">
        <f t="shared" si="2"/>
        <v>37.5</v>
      </c>
      <c r="G34" s="14">
        <f t="shared" si="2"/>
        <v>37.5</v>
      </c>
      <c r="H34" s="14">
        <f t="shared" si="2"/>
        <v>37.5</v>
      </c>
      <c r="I34" s="14">
        <f t="shared" si="2"/>
        <v>37.5</v>
      </c>
      <c r="J34" s="14">
        <f t="shared" si="2"/>
        <v>37.5</v>
      </c>
    </row>
    <row r="35" spans="1:10">
      <c r="A35" s="6"/>
      <c r="B35" s="6"/>
      <c r="C35" s="11"/>
      <c r="D35" s="6"/>
      <c r="E35" s="6"/>
      <c r="F35" s="6"/>
      <c r="G35" s="6"/>
      <c r="H35" s="6"/>
      <c r="I35" s="6"/>
      <c r="J35" s="6"/>
    </row>
    <row r="36" spans="1:10">
      <c r="A36" s="6" t="s">
        <v>17</v>
      </c>
      <c r="B36" s="6"/>
      <c r="C36" s="14">
        <f>C31+C34</f>
        <v>317.5</v>
      </c>
      <c r="D36" s="14">
        <f>C36</f>
        <v>317.5</v>
      </c>
      <c r="E36" s="14">
        <f t="shared" si="2"/>
        <v>317.5</v>
      </c>
      <c r="F36" s="14">
        <f t="shared" si="2"/>
        <v>317.5</v>
      </c>
      <c r="G36" s="14">
        <f t="shared" si="2"/>
        <v>317.5</v>
      </c>
      <c r="H36" s="14">
        <f t="shared" si="2"/>
        <v>317.5</v>
      </c>
      <c r="I36" s="14">
        <f t="shared" si="2"/>
        <v>317.5</v>
      </c>
      <c r="J36" s="14">
        <f t="shared" si="2"/>
        <v>317.5</v>
      </c>
    </row>
    <row r="37" spans="1:10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>
      <c r="A38" s="6" t="s">
        <v>18</v>
      </c>
      <c r="B38" s="11">
        <f>-B21</f>
        <v>-1000</v>
      </c>
      <c r="C38" s="6"/>
      <c r="D38" s="6"/>
      <c r="E38" s="6"/>
      <c r="F38" s="6"/>
      <c r="G38" s="6"/>
      <c r="H38" s="6"/>
      <c r="I38" s="6"/>
      <c r="J38" s="6"/>
    </row>
    <row r="39" spans="1:10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>
      <c r="A40" s="6" t="s">
        <v>19</v>
      </c>
      <c r="B40" s="11">
        <f>B38</f>
        <v>-1000</v>
      </c>
      <c r="C40" s="11">
        <f>C36</f>
        <v>317.5</v>
      </c>
      <c r="D40" s="11">
        <f t="shared" ref="D40:J40" si="3">D36</f>
        <v>317.5</v>
      </c>
      <c r="E40" s="11">
        <f t="shared" si="3"/>
        <v>317.5</v>
      </c>
      <c r="F40" s="11">
        <f t="shared" si="3"/>
        <v>317.5</v>
      </c>
      <c r="G40" s="11">
        <f t="shared" si="3"/>
        <v>317.5</v>
      </c>
      <c r="H40" s="11">
        <f t="shared" si="3"/>
        <v>317.5</v>
      </c>
      <c r="I40" s="11">
        <f t="shared" si="3"/>
        <v>317.5</v>
      </c>
      <c r="J40" s="11">
        <f t="shared" si="3"/>
        <v>317.5</v>
      </c>
    </row>
    <row r="41" spans="1:10">
      <c r="A41" s="6"/>
      <c r="B41" s="11"/>
      <c r="C41" s="11"/>
      <c r="D41" s="11"/>
      <c r="E41" s="11"/>
      <c r="F41" s="11"/>
      <c r="G41" s="11"/>
      <c r="H41" s="11"/>
      <c r="I41" s="11"/>
      <c r="J41" s="11"/>
    </row>
    <row r="42" spans="1:10">
      <c r="A42" s="6" t="s">
        <v>16</v>
      </c>
      <c r="B42" s="11">
        <f t="shared" ref="B42:J42" si="4">B40/((1+$B26)^B28)</f>
        <v>-1000</v>
      </c>
      <c r="C42" s="11">
        <f t="shared" si="4"/>
        <v>296.72897196261681</v>
      </c>
      <c r="D42" s="11">
        <f t="shared" si="4"/>
        <v>277.31679622674471</v>
      </c>
      <c r="E42" s="11">
        <f t="shared" si="4"/>
        <v>259.17457591284551</v>
      </c>
      <c r="F42" s="11">
        <f t="shared" si="4"/>
        <v>242.21922982508926</v>
      </c>
      <c r="G42" s="11">
        <f t="shared" si="4"/>
        <v>226.37311198606471</v>
      </c>
      <c r="H42" s="11">
        <f t="shared" si="4"/>
        <v>211.56365606174273</v>
      </c>
      <c r="I42" s="11">
        <f t="shared" si="4"/>
        <v>197.72304304835768</v>
      </c>
      <c r="J42" s="11">
        <f t="shared" si="4"/>
        <v>184.7878906993997</v>
      </c>
    </row>
    <row r="43" spans="1:10">
      <c r="A43" s="6"/>
      <c r="B43" s="11"/>
      <c r="C43" s="11"/>
      <c r="D43" s="11"/>
      <c r="E43" s="11"/>
      <c r="F43" s="11"/>
      <c r="G43" s="11"/>
      <c r="H43" s="11"/>
      <c r="I43" s="11"/>
      <c r="J43" s="11"/>
    </row>
    <row r="44" spans="1:10">
      <c r="A44" s="6" t="s">
        <v>20</v>
      </c>
      <c r="B44" s="11">
        <f>B42</f>
        <v>-1000</v>
      </c>
      <c r="C44" s="11">
        <f>B44+C42</f>
        <v>-703.27102803738319</v>
      </c>
      <c r="D44" s="11">
        <f t="shared" ref="D44:J44" si="5">C44+D42</f>
        <v>-425.95423181063848</v>
      </c>
      <c r="E44" s="11">
        <f t="shared" si="5"/>
        <v>-166.77965589779296</v>
      </c>
      <c r="F44" s="11">
        <f t="shared" si="5"/>
        <v>75.439573927296294</v>
      </c>
      <c r="G44" s="11">
        <f t="shared" si="5"/>
        <v>301.81268591336101</v>
      </c>
      <c r="H44" s="11">
        <f t="shared" si="5"/>
        <v>513.37634197510374</v>
      </c>
      <c r="I44" s="11">
        <f t="shared" si="5"/>
        <v>711.09938502346142</v>
      </c>
      <c r="J44" s="12">
        <f t="shared" si="5"/>
        <v>895.88727572286109</v>
      </c>
    </row>
    <row r="45" spans="1:10">
      <c r="A45" s="7"/>
      <c r="B45" s="7"/>
      <c r="C45" s="7"/>
      <c r="D45" s="7"/>
      <c r="E45" s="7"/>
      <c r="F45" s="7"/>
      <c r="G45" s="7"/>
      <c r="H45" s="7"/>
      <c r="I45" s="7"/>
      <c r="J45" s="7"/>
    </row>
    <row r="47" spans="1:10">
      <c r="A47" s="3" t="s">
        <v>23</v>
      </c>
      <c r="B47" s="2">
        <f>J44</f>
        <v>895.88727572286109</v>
      </c>
      <c r="E47" s="2" t="s">
        <v>29</v>
      </c>
      <c r="F47" s="16">
        <v>4</v>
      </c>
      <c r="G47" s="13" t="s">
        <v>30</v>
      </c>
      <c r="H47"/>
    </row>
    <row r="49" spans="1:11">
      <c r="A49" s="17" t="s">
        <v>31</v>
      </c>
      <c r="B49" s="19">
        <f>IRR(B40:J40,0)</f>
        <v>0.27082904730714707</v>
      </c>
      <c r="C49"/>
    </row>
    <row r="50" spans="1:11">
      <c r="A50"/>
      <c r="B50"/>
      <c r="C50"/>
      <c r="E50" s="3" t="s">
        <v>1</v>
      </c>
    </row>
    <row r="51" spans="1:11">
      <c r="A51"/>
      <c r="B51"/>
      <c r="C51"/>
    </row>
    <row r="52" spans="1:11">
      <c r="A52" s="22" t="s">
        <v>34</v>
      </c>
      <c r="B52" s="1" t="s">
        <v>35</v>
      </c>
      <c r="C52" s="1" t="s">
        <v>36</v>
      </c>
      <c r="D52"/>
      <c r="E52"/>
      <c r="F52"/>
      <c r="G52"/>
      <c r="H52"/>
      <c r="I52"/>
      <c r="J52"/>
      <c r="K52"/>
    </row>
    <row r="53" spans="1:11">
      <c r="A53"/>
      <c r="B53" s="23">
        <v>0</v>
      </c>
      <c r="C53" s="24">
        <f>NPV(B53,B$40:J$40)</f>
        <v>1540</v>
      </c>
      <c r="D53"/>
      <c r="E53"/>
      <c r="F53"/>
      <c r="G53"/>
      <c r="H53"/>
      <c r="I53"/>
      <c r="J53"/>
      <c r="K53"/>
    </row>
    <row r="54" spans="1:11">
      <c r="A54"/>
      <c r="B54" s="25">
        <f>B53+1%</f>
        <v>0.01</v>
      </c>
      <c r="C54" s="26">
        <f>NPV(B54,B$40:J$40)</f>
        <v>1415.255134838204</v>
      </c>
      <c r="D54"/>
      <c r="E54"/>
      <c r="F54"/>
      <c r="G54"/>
      <c r="H54"/>
      <c r="I54"/>
      <c r="J54"/>
      <c r="K54"/>
    </row>
    <row r="55" spans="1:11">
      <c r="A55"/>
      <c r="B55" s="25">
        <f t="shared" ref="B55:B107" si="6">B54+1%</f>
        <v>0.02</v>
      </c>
      <c r="C55" s="26">
        <f>NPV(B55,B$40:J$40)</f>
        <v>1299.8434876048814</v>
      </c>
      <c r="D55"/>
      <c r="E55"/>
      <c r="F55"/>
      <c r="G55"/>
      <c r="H55"/>
      <c r="I55"/>
      <c r="J55"/>
      <c r="K55"/>
    </row>
    <row r="56" spans="1:11">
      <c r="A56"/>
      <c r="B56" s="25">
        <f t="shared" si="6"/>
        <v>0.03</v>
      </c>
      <c r="C56" s="26">
        <f>NPV(B56,B$40:J$40)</f>
        <v>1192.9633691043825</v>
      </c>
      <c r="D56"/>
      <c r="E56"/>
      <c r="F56"/>
      <c r="G56"/>
      <c r="H56"/>
      <c r="I56"/>
      <c r="J56"/>
      <c r="K56"/>
    </row>
    <row r="57" spans="1:11">
      <c r="A57"/>
      <c r="B57" s="25">
        <f t="shared" si="6"/>
        <v>0.04</v>
      </c>
      <c r="C57" s="26">
        <f t="shared" ref="C57:C103" si="7">NPV(B57,B$40:J$40)</f>
        <v>1093.8908632661069</v>
      </c>
      <c r="D57"/>
      <c r="E57"/>
      <c r="F57"/>
      <c r="G57"/>
      <c r="H57"/>
      <c r="I57"/>
      <c r="J57"/>
      <c r="K57"/>
    </row>
    <row r="58" spans="1:11">
      <c r="A58"/>
      <c r="B58" s="25">
        <f t="shared" si="6"/>
        <v>0.05</v>
      </c>
      <c r="C58" s="26">
        <f t="shared" si="7"/>
        <v>1001.9714772550815</v>
      </c>
      <c r="D58"/>
      <c r="E58"/>
      <c r="F58"/>
      <c r="G58"/>
      <c r="H58"/>
      <c r="I58"/>
      <c r="J58"/>
      <c r="K58"/>
    </row>
    <row r="59" spans="1:11">
      <c r="A59"/>
      <c r="B59" s="25">
        <f t="shared" si="6"/>
        <v>6.0000000000000005E-2</v>
      </c>
      <c r="C59" s="26">
        <f t="shared" si="7"/>
        <v>916.6127688517289</v>
      </c>
      <c r="D59"/>
      <c r="E59"/>
      <c r="F59"/>
      <c r="G59"/>
      <c r="H59"/>
      <c r="I59"/>
      <c r="J59"/>
      <c r="K59"/>
    </row>
    <row r="60" spans="1:11">
      <c r="A60"/>
      <c r="B60" s="25">
        <f t="shared" si="6"/>
        <v>7.0000000000000007E-2</v>
      </c>
      <c r="C60" s="26">
        <f t="shared" si="7"/>
        <v>837.27782777837467</v>
      </c>
      <c r="D60"/>
      <c r="E60"/>
      <c r="F60"/>
      <c r="G60"/>
      <c r="H60"/>
      <c r="I60"/>
      <c r="J60"/>
      <c r="K60"/>
    </row>
    <row r="61" spans="1:11">
      <c r="A61"/>
      <c r="B61" s="25">
        <f t="shared" si="6"/>
        <v>0.08</v>
      </c>
      <c r="C61" s="26">
        <f t="shared" si="7"/>
        <v>763.47950428961326</v>
      </c>
      <c r="D61"/>
      <c r="E61"/>
      <c r="F61"/>
      <c r="G61"/>
      <c r="H61"/>
      <c r="I61"/>
      <c r="J61"/>
      <c r="K61"/>
    </row>
    <row r="62" spans="1:11">
      <c r="A62"/>
      <c r="B62" s="25">
        <f t="shared" si="6"/>
        <v>0.09</v>
      </c>
      <c r="C62" s="26">
        <f t="shared" si="7"/>
        <v>694.77529259832841</v>
      </c>
      <c r="D62"/>
      <c r="E62"/>
      <c r="F62"/>
      <c r="G62"/>
      <c r="H62"/>
      <c r="I62"/>
      <c r="J62"/>
      <c r="K62"/>
    </row>
    <row r="63" spans="1:11">
      <c r="A63"/>
      <c r="B63" s="25">
        <f t="shared" si="6"/>
        <v>9.9999999999999992E-2</v>
      </c>
      <c r="C63" s="26">
        <f t="shared" si="7"/>
        <v>630.76278894008703</v>
      </c>
      <c r="D63"/>
      <c r="E63"/>
      <c r="F63"/>
      <c r="G63"/>
      <c r="H63"/>
      <c r="I63"/>
      <c r="J63"/>
      <c r="K63"/>
    </row>
    <row r="64" spans="1:11">
      <c r="A64"/>
      <c r="B64" s="25">
        <f t="shared" si="6"/>
        <v>0.10999999999999999</v>
      </c>
      <c r="C64" s="26">
        <f t="shared" si="7"/>
        <v>571.07565458950376</v>
      </c>
      <c r="D64"/>
      <c r="E64"/>
      <c r="F64"/>
      <c r="G64"/>
      <c r="H64"/>
      <c r="I64"/>
      <c r="J64"/>
      <c r="K64"/>
    </row>
    <row r="65" spans="1:11">
      <c r="A65"/>
      <c r="B65" s="25">
        <f t="shared" si="6"/>
        <v>0.11999999999999998</v>
      </c>
      <c r="C65" s="26">
        <f t="shared" si="7"/>
        <v>515.38002318861857</v>
      </c>
      <c r="D65"/>
      <c r="E65"/>
      <c r="F65"/>
      <c r="G65"/>
      <c r="H65"/>
      <c r="I65"/>
      <c r="J65"/>
      <c r="K65"/>
    </row>
    <row r="66" spans="1:11">
      <c r="A66"/>
      <c r="B66" s="25">
        <f t="shared" si="6"/>
        <v>0.12999999999999998</v>
      </c>
      <c r="C66" s="26">
        <f t="shared" si="7"/>
        <v>463.37129954517326</v>
      </c>
      <c r="D66"/>
      <c r="E66"/>
      <c r="F66"/>
      <c r="G66"/>
      <c r="H66"/>
      <c r="I66"/>
      <c r="J66"/>
      <c r="K66"/>
    </row>
    <row r="67" spans="1:11">
      <c r="A67"/>
      <c r="B67" s="25">
        <f t="shared" si="6"/>
        <v>0.13999999999999999</v>
      </c>
      <c r="C67" s="26">
        <f t="shared" si="7"/>
        <v>414.77130378999703</v>
      </c>
      <c r="D67"/>
      <c r="E67"/>
      <c r="F67"/>
      <c r="G67"/>
      <c r="H67"/>
      <c r="I67"/>
      <c r="J67"/>
      <c r="K67"/>
    </row>
    <row r="68" spans="1:11">
      <c r="A68"/>
      <c r="B68" s="25">
        <f t="shared" si="6"/>
        <v>0.15</v>
      </c>
      <c r="C68" s="26">
        <f t="shared" si="7"/>
        <v>369.3257206019822</v>
      </c>
      <c r="D68"/>
      <c r="E68"/>
      <c r="F68"/>
      <c r="G68"/>
      <c r="H68"/>
      <c r="I68"/>
      <c r="J68"/>
      <c r="K68"/>
    </row>
    <row r="69" spans="1:11">
      <c r="A69"/>
      <c r="B69" s="25">
        <f t="shared" si="6"/>
        <v>0.16</v>
      </c>
      <c r="C69" s="26">
        <f t="shared" si="7"/>
        <v>326.80181824692181</v>
      </c>
      <c r="D69"/>
      <c r="E69"/>
      <c r="F69"/>
      <c r="G69"/>
      <c r="H69"/>
      <c r="I69"/>
      <c r="J69"/>
      <c r="K69"/>
    </row>
    <row r="70" spans="1:11">
      <c r="A70"/>
      <c r="B70" s="25">
        <f t="shared" si="6"/>
        <v>0.17</v>
      </c>
      <c r="C70" s="26">
        <f t="shared" si="7"/>
        <v>286.98640654392773</v>
      </c>
      <c r="D70"/>
      <c r="E70"/>
      <c r="F70"/>
      <c r="G70"/>
      <c r="H70"/>
      <c r="I70"/>
      <c r="J70"/>
      <c r="K70"/>
    </row>
    <row r="71" spans="1:11">
      <c r="A71"/>
      <c r="B71" s="25">
        <f t="shared" si="6"/>
        <v>0.18000000000000002</v>
      </c>
      <c r="C71" s="26">
        <f t="shared" si="7"/>
        <v>249.68400666461778</v>
      </c>
      <c r="D71"/>
      <c r="E71"/>
      <c r="F71"/>
      <c r="G71"/>
      <c r="H71"/>
      <c r="I71"/>
      <c r="J71"/>
      <c r="K71"/>
    </row>
    <row r="72" spans="1:11">
      <c r="A72"/>
      <c r="B72" s="25">
        <f t="shared" si="6"/>
        <v>0.19000000000000003</v>
      </c>
      <c r="C72" s="26">
        <f t="shared" si="7"/>
        <v>214.71520896616127</v>
      </c>
      <c r="D72"/>
      <c r="E72"/>
      <c r="F72"/>
      <c r="G72"/>
      <c r="H72"/>
      <c r="I72"/>
      <c r="J72"/>
      <c r="K72"/>
    </row>
    <row r="73" spans="1:11">
      <c r="A73"/>
      <c r="B73" s="25">
        <f t="shared" si="6"/>
        <v>0.20000000000000004</v>
      </c>
      <c r="C73" s="26">
        <f t="shared" si="7"/>
        <v>181.91519792817729</v>
      </c>
      <c r="D73"/>
      <c r="E73"/>
      <c r="F73"/>
      <c r="G73"/>
      <c r="H73"/>
      <c r="I73"/>
      <c r="J73"/>
      <c r="K73"/>
    </row>
    <row r="74" spans="1:11">
      <c r="A74"/>
      <c r="B74" s="25">
        <f t="shared" si="6"/>
        <v>0.21000000000000005</v>
      </c>
      <c r="C74" s="26">
        <f t="shared" si="7"/>
        <v>151.13242576398187</v>
      </c>
      <c r="D74"/>
      <c r="E74"/>
      <c r="F74"/>
      <c r="G74"/>
      <c r="H74"/>
      <c r="I74"/>
      <c r="J74"/>
      <c r="K74"/>
    </row>
    <row r="75" spans="1:11">
      <c r="A75"/>
      <c r="B75" s="25">
        <f t="shared" si="6"/>
        <v>0.22000000000000006</v>
      </c>
      <c r="C75" s="26">
        <f t="shared" si="7"/>
        <v>122.22741845886435</v>
      </c>
      <c r="D75"/>
      <c r="E75"/>
      <c r="F75"/>
      <c r="G75"/>
      <c r="H75"/>
      <c r="I75"/>
      <c r="J75"/>
      <c r="K75"/>
    </row>
    <row r="76" spans="1:11">
      <c r="A76"/>
      <c r="B76" s="25">
        <f t="shared" si="6"/>
        <v>0.23000000000000007</v>
      </c>
      <c r="C76" s="26">
        <f t="shared" si="7"/>
        <v>95.07169989488321</v>
      </c>
      <c r="D76"/>
      <c r="E76"/>
      <c r="F76"/>
      <c r="G76"/>
      <c r="H76"/>
      <c r="I76"/>
      <c r="J76"/>
      <c r="K76"/>
    </row>
    <row r="77" spans="1:11">
      <c r="A77"/>
      <c r="B77" s="25">
        <f t="shared" si="6"/>
        <v>0.24000000000000007</v>
      </c>
      <c r="C77" s="26">
        <f t="shared" si="7"/>
        <v>69.546821389913916</v>
      </c>
      <c r="D77"/>
      <c r="E77"/>
      <c r="F77"/>
      <c r="G77"/>
      <c r="H77"/>
      <c r="I77"/>
      <c r="J77"/>
      <c r="K77"/>
    </row>
    <row r="78" spans="1:11">
      <c r="A78"/>
      <c r="B78" s="25">
        <f t="shared" si="6"/>
        <v>0.25000000000000006</v>
      </c>
      <c r="C78" s="26">
        <f t="shared" si="7"/>
        <v>45.54348544000004</v>
      </c>
      <c r="D78"/>
      <c r="E78"/>
      <c r="F78"/>
      <c r="G78"/>
      <c r="H78"/>
      <c r="I78"/>
      <c r="J78"/>
      <c r="K78"/>
    </row>
    <row r="79" spans="1:11">
      <c r="A79"/>
      <c r="B79" s="25">
        <f t="shared" si="6"/>
        <v>0.26000000000000006</v>
      </c>
      <c r="C79" s="26">
        <f t="shared" si="7"/>
        <v>22.960753735642264</v>
      </c>
      <c r="D79"/>
      <c r="E79"/>
      <c r="F79"/>
      <c r="G79"/>
      <c r="H79"/>
      <c r="I79"/>
      <c r="J79"/>
      <c r="K79"/>
    </row>
    <row r="80" spans="1:11">
      <c r="A80"/>
      <c r="B80" s="25">
        <f t="shared" si="6"/>
        <v>0.27000000000000007</v>
      </c>
      <c r="C80" s="26">
        <f t="shared" si="7"/>
        <v>1.7053306479702937</v>
      </c>
      <c r="D80"/>
      <c r="E80"/>
      <c r="F80"/>
      <c r="G80"/>
      <c r="H80"/>
      <c r="I80"/>
      <c r="J80"/>
      <c r="K80"/>
    </row>
    <row r="81" spans="1:11">
      <c r="A81"/>
      <c r="B81" s="25">
        <f t="shared" si="6"/>
        <v>0.28000000000000008</v>
      </c>
      <c r="C81" s="26">
        <f t="shared" si="7"/>
        <v>-18.309085630052763</v>
      </c>
      <c r="D81"/>
      <c r="E81"/>
      <c r="F81"/>
      <c r="G81"/>
      <c r="H81"/>
      <c r="I81"/>
      <c r="J81"/>
      <c r="K81"/>
    </row>
    <row r="82" spans="1:11">
      <c r="A82"/>
      <c r="B82" s="25">
        <f t="shared" si="6"/>
        <v>0.29000000000000009</v>
      </c>
      <c r="C82" s="26">
        <f t="shared" si="7"/>
        <v>-37.162391231637358</v>
      </c>
      <c r="D82"/>
      <c r="E82"/>
      <c r="F82"/>
      <c r="G82"/>
      <c r="H82"/>
      <c r="I82"/>
      <c r="J82"/>
      <c r="K82"/>
    </row>
    <row r="83" spans="1:11">
      <c r="A83"/>
      <c r="B83" s="25">
        <f t="shared" si="6"/>
        <v>0.3000000000000001</v>
      </c>
      <c r="C83" s="26">
        <f t="shared" si="7"/>
        <v>-54.928610230585001</v>
      </c>
      <c r="D83"/>
      <c r="E83"/>
      <c r="F83"/>
      <c r="G83"/>
      <c r="H83"/>
      <c r="I83"/>
      <c r="J83"/>
      <c r="K83"/>
    </row>
    <row r="84" spans="1:11">
      <c r="A84"/>
      <c r="B84" s="25">
        <f t="shared" si="6"/>
        <v>0.31000000000000011</v>
      </c>
      <c r="C84" s="26">
        <f t="shared" si="7"/>
        <v>-71.676379222730134</v>
      </c>
      <c r="D84"/>
      <c r="E84"/>
      <c r="F84"/>
      <c r="G84"/>
      <c r="H84"/>
      <c r="I84"/>
      <c r="J84"/>
      <c r="K84"/>
    </row>
    <row r="85" spans="1:11">
      <c r="A85"/>
      <c r="B85" s="25">
        <f t="shared" si="6"/>
        <v>0.32000000000000012</v>
      </c>
      <c r="C85" s="26">
        <f t="shared" si="7"/>
        <v>-87.469387777579357</v>
      </c>
      <c r="D85"/>
      <c r="E85"/>
      <c r="F85"/>
      <c r="G85"/>
      <c r="H85"/>
      <c r="I85"/>
      <c r="J85"/>
      <c r="K85"/>
    </row>
    <row r="86" spans="1:11">
      <c r="A86"/>
      <c r="B86" s="25">
        <f t="shared" si="6"/>
        <v>0.33000000000000013</v>
      </c>
      <c r="C86" s="26">
        <f t="shared" si="7"/>
        <v>-102.36677913522347</v>
      </c>
      <c r="D86"/>
      <c r="E86"/>
      <c r="F86"/>
      <c r="G86"/>
      <c r="H86"/>
      <c r="I86"/>
      <c r="J86"/>
      <c r="K86"/>
    </row>
    <row r="87" spans="1:11">
      <c r="B87" s="25">
        <f t="shared" si="6"/>
        <v>0.34000000000000014</v>
      </c>
      <c r="C87" s="26">
        <f t="shared" si="7"/>
        <v>-116.42351505624747</v>
      </c>
    </row>
    <row r="88" spans="1:11">
      <c r="B88" s="25">
        <f t="shared" si="6"/>
        <v>0.35000000000000014</v>
      </c>
      <c r="C88" s="26">
        <f t="shared" si="7"/>
        <v>-129.69070831840358</v>
      </c>
    </row>
    <row r="89" spans="1:11">
      <c r="B89" s="25">
        <f t="shared" si="6"/>
        <v>0.36000000000000015</v>
      </c>
      <c r="C89" s="26">
        <f t="shared" si="7"/>
        <v>-142.21592598670827</v>
      </c>
    </row>
    <row r="90" spans="1:11">
      <c r="B90" s="25">
        <f t="shared" si="6"/>
        <v>0.37000000000000016</v>
      </c>
      <c r="C90" s="26">
        <f t="shared" si="7"/>
        <v>-154.0434662577828</v>
      </c>
    </row>
    <row r="91" spans="1:11">
      <c r="B91" s="25">
        <f t="shared" si="6"/>
        <v>0.38000000000000017</v>
      </c>
      <c r="C91" s="26">
        <f t="shared" si="7"/>
        <v>-165.21461138972782</v>
      </c>
    </row>
    <row r="92" spans="1:11">
      <c r="B92" s="25">
        <f t="shared" si="6"/>
        <v>0.39000000000000018</v>
      </c>
      <c r="C92" s="26">
        <f t="shared" si="7"/>
        <v>-175.76785897131472</v>
      </c>
    </row>
    <row r="93" spans="1:11">
      <c r="B93" s="25">
        <f t="shared" si="6"/>
        <v>0.40000000000000019</v>
      </c>
      <c r="C93" s="26">
        <f t="shared" si="7"/>
        <v>-185.73913355502529</v>
      </c>
    </row>
    <row r="94" spans="1:11">
      <c r="B94" s="25">
        <f t="shared" si="6"/>
        <v>0.4100000000000002</v>
      </c>
      <c r="C94" s="26">
        <f t="shared" si="7"/>
        <v>-195.16198047417728</v>
      </c>
    </row>
    <row r="95" spans="1:11">
      <c r="B95" s="25">
        <f t="shared" si="6"/>
        <v>0.42000000000000021</v>
      </c>
      <c r="C95" s="26">
        <f t="shared" si="7"/>
        <v>-204.06774348215023</v>
      </c>
    </row>
    <row r="96" spans="1:11">
      <c r="B96" s="25">
        <f t="shared" si="6"/>
        <v>0.43000000000000022</v>
      </c>
      <c r="C96" s="26">
        <f t="shared" si="7"/>
        <v>-212.4857276890402</v>
      </c>
    </row>
    <row r="97" spans="2:3">
      <c r="B97" s="25">
        <f t="shared" si="6"/>
        <v>0.44000000000000022</v>
      </c>
      <c r="C97" s="26">
        <f t="shared" si="7"/>
        <v>-220.44334912568752</v>
      </c>
    </row>
    <row r="98" spans="2:3">
      <c r="B98" s="25">
        <f t="shared" si="6"/>
        <v>0.45000000000000023</v>
      </c>
      <c r="C98" s="26">
        <f t="shared" si="7"/>
        <v>-227.96627213499164</v>
      </c>
    </row>
    <row r="99" spans="2:3">
      <c r="B99" s="25">
        <f t="shared" si="6"/>
        <v>0.46000000000000024</v>
      </c>
      <c r="C99" s="26">
        <f t="shared" si="7"/>
        <v>-235.07853567401642</v>
      </c>
    </row>
    <row r="100" spans="2:3">
      <c r="B100" s="25">
        <f t="shared" si="6"/>
        <v>0.47000000000000025</v>
      </c>
      <c r="C100" s="26">
        <f t="shared" si="7"/>
        <v>-241.80266950608518</v>
      </c>
    </row>
    <row r="101" spans="2:3">
      <c r="B101" s="25">
        <f t="shared" si="6"/>
        <v>0.48000000000000026</v>
      </c>
      <c r="C101" s="26">
        <f t="shared" si="7"/>
        <v>-248.15980116852984</v>
      </c>
    </row>
    <row r="102" spans="2:3">
      <c r="B102" s="25">
        <f t="shared" si="6"/>
        <v>0.49000000000000027</v>
      </c>
      <c r="C102" s="26">
        <f t="shared" si="7"/>
        <v>-254.16975451779186</v>
      </c>
    </row>
    <row r="103" spans="2:3">
      <c r="B103" s="27">
        <f t="shared" si="6"/>
        <v>0.50000000000000022</v>
      </c>
      <c r="C103" s="28">
        <f t="shared" si="7"/>
        <v>-259.85114057816401</v>
      </c>
    </row>
    <row r="104" spans="2:3">
      <c r="B104" s="20"/>
    </row>
    <row r="105" spans="2:3">
      <c r="B105" s="20"/>
    </row>
    <row r="106" spans="2:3">
      <c r="B106" s="20"/>
    </row>
    <row r="107" spans="2:3">
      <c r="B107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56F52-47C8-B44A-83AC-018037E31F06}">
  <dimension ref="A1:N1"/>
  <sheetViews>
    <sheetView workbookViewId="0">
      <selection activeCell="J7" sqref="J7"/>
    </sheetView>
  </sheetViews>
  <sheetFormatPr baseColWidth="10" defaultRowHeight="16"/>
  <cols>
    <col min="1" max="3" width="13.6640625" customWidth="1"/>
  </cols>
  <sheetData>
    <row r="1" spans="1:14" s="21" customFormat="1" ht="19">
      <c r="A1"/>
      <c r="B1"/>
      <c r="C1"/>
      <c r="D1"/>
      <c r="E1"/>
      <c r="F1"/>
      <c r="G1"/>
      <c r="H1"/>
      <c r="I1"/>
      <c r="J1"/>
      <c r="K1"/>
      <c r="L1"/>
      <c r="M1"/>
      <c r="N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IRR solution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2019-05-11T08:56:00Z</dcterms:created>
  <dcterms:modified xsi:type="dcterms:W3CDTF">2020-06-15T13:52:07Z</dcterms:modified>
</cp:coreProperties>
</file>