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Français/Etape 4 Capacité/Etape 4.5 Capacité inflation/"/>
    </mc:Choice>
  </mc:AlternateContent>
  <xr:revisionPtr revIDLastSave="0" documentId="13_ncr:1_{2E92FBCB-D24D-CA46-AD2D-BDDCFDF544CB}" xr6:coauthVersionLast="36" xr6:coauthVersionMax="36" xr10:uidLastSave="{00000000-0000-0000-0000-000000000000}"/>
  <bookViews>
    <workbookView xWindow="9800" yWindow="460" windowWidth="23800" windowHeight="19680" xr2:uid="{32B69F19-3F7C-9846-9F0A-03262C5902CC}"/>
  </bookViews>
  <sheets>
    <sheet name="Capacity base case solution" sheetId="20" r:id="rId1"/>
  </sheets>
  <definedNames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20" l="1"/>
  <c r="E40" i="20"/>
  <c r="F40" i="20"/>
  <c r="G40" i="20"/>
  <c r="H40" i="20"/>
  <c r="I40" i="20"/>
  <c r="J40" i="20"/>
  <c r="D35" i="20"/>
  <c r="E35" i="20"/>
  <c r="F35" i="20"/>
  <c r="G35" i="20"/>
  <c r="H35" i="20"/>
  <c r="I35" i="20"/>
  <c r="J35" i="20"/>
  <c r="C35" i="20"/>
  <c r="D34" i="20"/>
  <c r="E34" i="20"/>
  <c r="F34" i="20"/>
  <c r="G34" i="20"/>
  <c r="H34" i="20"/>
  <c r="I34" i="20"/>
  <c r="J34" i="20"/>
  <c r="D31" i="20"/>
  <c r="E31" i="20"/>
  <c r="F31" i="20"/>
  <c r="G31" i="20"/>
  <c r="H31" i="20"/>
  <c r="I31" i="20"/>
  <c r="J31" i="20"/>
  <c r="C31" i="20"/>
  <c r="D32" i="20"/>
  <c r="E32" i="20"/>
  <c r="F32" i="20"/>
  <c r="G32" i="20"/>
  <c r="H32" i="20"/>
  <c r="I32" i="20"/>
  <c r="J32" i="20"/>
  <c r="C32" i="20"/>
  <c r="B42" i="20" l="1"/>
  <c r="B44" i="20" s="1"/>
  <c r="C37" i="20"/>
  <c r="C38" i="20" s="1"/>
  <c r="D38" i="20" s="1"/>
  <c r="E38" i="20" s="1"/>
  <c r="F38" i="20" s="1"/>
  <c r="G38" i="20" s="1"/>
  <c r="H38" i="20" s="1"/>
  <c r="I38" i="20" s="1"/>
  <c r="J38" i="20" s="1"/>
  <c r="C29" i="20"/>
  <c r="D29" i="20" s="1"/>
  <c r="E29" i="20" s="1"/>
  <c r="F29" i="20" s="1"/>
  <c r="G29" i="20" s="1"/>
  <c r="H29" i="20" s="1"/>
  <c r="I29" i="20" s="1"/>
  <c r="J29" i="20" s="1"/>
  <c r="I24" i="20"/>
  <c r="B23" i="20"/>
  <c r="B22" i="20"/>
  <c r="B46" i="20" l="1"/>
  <c r="B48" i="20" s="1"/>
  <c r="C34" i="20"/>
  <c r="D37" i="20"/>
  <c r="E37" i="20" s="1"/>
  <c r="F37" i="20" s="1"/>
  <c r="G37" i="20" s="1"/>
  <c r="H37" i="20" s="1"/>
  <c r="I37" i="20" s="1"/>
  <c r="J37" i="20" s="1"/>
  <c r="C40" i="20" l="1"/>
  <c r="C44" i="20" l="1"/>
  <c r="C46" i="20" l="1"/>
  <c r="C48" i="20" s="1"/>
  <c r="D44" i="20"/>
  <c r="D46" i="20" s="1"/>
  <c r="E44" i="20" l="1"/>
  <c r="D48" i="20"/>
  <c r="F44" i="20" l="1"/>
  <c r="F46" i="20" s="1"/>
  <c r="E46" i="20"/>
  <c r="E48" i="20" s="1"/>
  <c r="F48" i="20" l="1"/>
  <c r="G44" i="20"/>
  <c r="G46" i="20" l="1"/>
  <c r="G48" i="20" s="1"/>
  <c r="H44" i="20"/>
  <c r="H46" i="20" s="1"/>
  <c r="J44" i="20" l="1"/>
  <c r="J46" i="20" s="1"/>
  <c r="I44" i="20"/>
  <c r="I46" i="20" s="1"/>
  <c r="H48" i="20"/>
  <c r="H51" i="20" l="1"/>
  <c r="I48" i="20"/>
  <c r="J48" i="20" s="1"/>
  <c r="B51" i="20" s="1"/>
</calcChain>
</file>

<file path=xl/sharedStrings.xml><?xml version="1.0" encoding="utf-8"?>
<sst xmlns="http://schemas.openxmlformats.org/spreadsheetml/2006/main" count="50" uniqueCount="45">
  <si>
    <t xml:space="preserve"> </t>
  </si>
  <si>
    <t>Opex</t>
  </si>
  <si>
    <t>∆EBITDA</t>
  </si>
  <si>
    <t>Discounted cash-flows</t>
  </si>
  <si>
    <t xml:space="preserve"> (Opex)</t>
  </si>
  <si>
    <t>$k</t>
  </si>
  <si>
    <t>$k       =</t>
  </si>
  <si>
    <t xml:space="preserve">   =      </t>
  </si>
  <si>
    <t xml:space="preserve">  +</t>
  </si>
  <si>
    <t>Rappel</t>
  </si>
  <si>
    <t xml:space="preserve">Formule du cash-flow </t>
  </si>
  <si>
    <r>
      <rPr>
        <b/>
        <u/>
        <sz val="14"/>
        <color theme="1"/>
        <rFont val="Calibri (Corps)_x0000_"/>
      </rPr>
      <t>EBITDA</t>
    </r>
    <r>
      <rPr>
        <sz val="14"/>
        <color theme="1"/>
        <rFont val="Calibri"/>
        <family val="2"/>
        <scheme val="minor"/>
      </rPr>
      <t xml:space="preserve"> = Ventes - Opex</t>
    </r>
  </si>
  <si>
    <r>
      <t xml:space="preserve">Opex = </t>
    </r>
    <r>
      <rPr>
        <b/>
        <u/>
        <sz val="14"/>
        <color theme="1"/>
        <rFont val="Calibri (Corps)_x0000_"/>
      </rPr>
      <t>Op</t>
    </r>
    <r>
      <rPr>
        <sz val="14"/>
        <color theme="1"/>
        <rFont val="Calibri"/>
        <family val="2"/>
        <scheme val="minor"/>
      </rPr>
      <t xml:space="preserve">erating </t>
    </r>
    <r>
      <rPr>
        <b/>
        <u/>
        <sz val="14"/>
        <color theme="1"/>
        <rFont val="Calibri"/>
        <family val="2"/>
        <scheme val="minor"/>
      </rPr>
      <t>e</t>
    </r>
    <r>
      <rPr>
        <b/>
        <u/>
        <sz val="14"/>
        <color theme="1"/>
        <rFont val="Calibri (Corps)_x0000_"/>
      </rPr>
      <t>x</t>
    </r>
    <r>
      <rPr>
        <sz val="14"/>
        <color theme="1"/>
        <rFont val="Calibri"/>
        <family val="2"/>
        <scheme val="minor"/>
      </rPr>
      <t xml:space="preserve">penses = toutes les dépenses  générées par les opérations </t>
    </r>
  </si>
  <si>
    <t>et se traduisant par une sortie de fonds (salaires, achats, loyers, …)</t>
  </si>
  <si>
    <t>CF = ∆EBITDA * ( 1 - T) + T * ∆Amortissement</t>
  </si>
  <si>
    <t>dans lequel T est le taux d'imposition des bénéfices</t>
  </si>
  <si>
    <r>
      <t xml:space="preserve">L'amortissement est la conséquence directe des investissements industriels (souvent appelés </t>
    </r>
    <r>
      <rPr>
        <b/>
        <sz val="14"/>
        <color theme="1"/>
        <rFont val="Calibri"/>
        <family val="2"/>
        <scheme val="minor"/>
      </rPr>
      <t>Cap</t>
    </r>
    <r>
      <rPr>
        <sz val="14"/>
        <color theme="1"/>
        <rFont val="Calibri"/>
        <family val="2"/>
        <scheme val="minor"/>
      </rPr>
      <t xml:space="preserve">ital </t>
    </r>
    <r>
      <rPr>
        <b/>
        <sz val="14"/>
        <color theme="1"/>
        <rFont val="Calibri"/>
        <family val="2"/>
        <scheme val="minor"/>
      </rPr>
      <t>Ex</t>
    </r>
    <r>
      <rPr>
        <sz val="14"/>
        <color theme="1"/>
        <rFont val="Calibri"/>
        <family val="2"/>
        <scheme val="minor"/>
      </rPr>
      <t>penditures : Capex)</t>
    </r>
  </si>
  <si>
    <t>Pourquoi " T * ∆Amortissement " ? Parce que l'amortissement génère des économies d'impôts tout en étant une dépense non monétaire (la sortie de fonds, ce sont les Capex)</t>
  </si>
  <si>
    <t>EBITDA est la conséquence de votre business plan!!!</t>
  </si>
  <si>
    <t>" ∆ " parce que vous comparez la situation de l'entreprise "avec" l'investissement par rapport à "sans"    (principe du "with-without")</t>
  </si>
  <si>
    <t>Exercice</t>
  </si>
  <si>
    <t>Investissement (Capex)</t>
  </si>
  <si>
    <t>Ventes</t>
  </si>
  <si>
    <t>Taux d'impôt</t>
  </si>
  <si>
    <t>Nombre d'années</t>
  </si>
  <si>
    <t>Taux d'actualisation (CMPC)</t>
  </si>
  <si>
    <t>unités à</t>
  </si>
  <si>
    <t>$ / unité</t>
  </si>
  <si>
    <t>Coûts fixes</t>
  </si>
  <si>
    <t>Coûts variables</t>
  </si>
  <si>
    <t>multiplié par</t>
  </si>
  <si>
    <t>unités</t>
  </si>
  <si>
    <t>Années</t>
  </si>
  <si>
    <t>∆EBITDA * (1 - T)</t>
  </si>
  <si>
    <t>∆Amortissement</t>
  </si>
  <si>
    <t>T * ∆Amortissement</t>
  </si>
  <si>
    <t>Entrées de fonds annuelles</t>
  </si>
  <si>
    <t>Capex (cash out)</t>
  </si>
  <si>
    <t>Total cash in- et out-flows</t>
  </si>
  <si>
    <t>DCF cumulés</t>
  </si>
  <si>
    <r>
      <t>V</t>
    </r>
    <r>
      <rPr>
        <sz val="14"/>
        <color theme="1"/>
        <rFont val="Calibri (Corps)_x0000_"/>
      </rPr>
      <t xml:space="preserve">aleur </t>
    </r>
    <r>
      <rPr>
        <b/>
        <u/>
        <sz val="14"/>
        <color theme="1"/>
        <rFont val="Calibri (Corps)_x0000_"/>
      </rPr>
      <t>A</t>
    </r>
    <r>
      <rPr>
        <sz val="14"/>
        <color theme="1"/>
        <rFont val="Calibri (Corps)_x0000_"/>
      </rPr>
      <t xml:space="preserve">ctuelle </t>
    </r>
    <r>
      <rPr>
        <b/>
        <u/>
        <sz val="14"/>
        <color theme="1"/>
        <rFont val="Calibri (Corps)_x0000_"/>
      </rPr>
      <t>N</t>
    </r>
    <r>
      <rPr>
        <sz val="14"/>
        <color theme="1"/>
        <rFont val="Calibri (Corps)_x0000_"/>
      </rPr>
      <t>ette (VAN)</t>
    </r>
  </si>
  <si>
    <r>
      <t>T</t>
    </r>
    <r>
      <rPr>
        <sz val="14"/>
        <color theme="1"/>
        <rFont val="Calibri (Corps)_x0000_"/>
      </rPr>
      <t xml:space="preserve">aux </t>
    </r>
    <r>
      <rPr>
        <b/>
        <u/>
        <sz val="14"/>
        <color theme="1"/>
        <rFont val="Calibri (Corps)_x0000_"/>
      </rPr>
      <t>I</t>
    </r>
    <r>
      <rPr>
        <sz val="14"/>
        <color theme="1"/>
        <rFont val="Calibri (Corps)_x0000_"/>
      </rPr>
      <t xml:space="preserve">nterne de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 (Corps)_x0000_"/>
      </rPr>
      <t>entabilité (TIR)</t>
    </r>
  </si>
  <si>
    <t>Inflation sur le prix de vente                  =</t>
  </si>
  <si>
    <t>Inflation sur les coûts de production    =</t>
  </si>
  <si>
    <t>Inflation(s)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</si>
</sst>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0.0%"/>
  </numFmts>
  <fonts count="9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 (Corps)_x0000_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4"/>
      <color theme="1"/>
      <name val="Calibri (Corps)_x0000_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9" fontId="1" fillId="0" borderId="0" xfId="0" applyNumberFormat="1" applyFont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164" fontId="6" fillId="0" borderId="5" xfId="0" applyNumberFormat="1" applyFont="1" applyBorder="1" applyAlignment="1">
      <alignment horizontal="center" vertical="center"/>
    </xf>
    <xf numFmtId="9" fontId="2" fillId="0" borderId="0" xfId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1" fillId="2" borderId="3" xfId="0" applyNumberFormat="1" applyFont="1" applyFill="1" applyBorder="1"/>
    <xf numFmtId="164" fontId="1" fillId="0" borderId="3" xfId="0" applyNumberFormat="1" applyFont="1" applyFill="1" applyBorder="1"/>
    <xf numFmtId="164" fontId="2" fillId="0" borderId="3" xfId="0" applyNumberFormat="1" applyFont="1" applyFill="1" applyBorder="1"/>
    <xf numFmtId="164" fontId="4" fillId="0" borderId="0" xfId="0" applyNumberFormat="1" applyFont="1"/>
    <xf numFmtId="164" fontId="1" fillId="0" borderId="0" xfId="0" applyNumberFormat="1" applyFont="1" applyFill="1"/>
    <xf numFmtId="164" fontId="1" fillId="3" borderId="0" xfId="0" applyNumberFormat="1" applyFont="1" applyFill="1"/>
    <xf numFmtId="165" fontId="1" fillId="3" borderId="0" xfId="1" applyNumberFormat="1" applyFont="1" applyFill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A6E1-11D2-9045-92D4-736A97AACB67}">
  <dimension ref="A1:L90"/>
  <sheetViews>
    <sheetView tabSelected="1" workbookViewId="0">
      <selection activeCell="A2" sqref="A2"/>
    </sheetView>
  </sheetViews>
  <sheetFormatPr baseColWidth="10" defaultRowHeight="19"/>
  <cols>
    <col min="1" max="1" width="30.1640625" style="3" customWidth="1"/>
    <col min="2" max="7" width="10.83203125" style="3"/>
    <col min="8" max="8" width="12.33203125" style="3" customWidth="1"/>
    <col min="9" max="16384" width="10.83203125" style="3"/>
  </cols>
  <sheetData>
    <row r="1" spans="1:6" ht="20" thickBot="1"/>
    <row r="2" spans="1:6" ht="31" thickTop="1" thickBot="1">
      <c r="A2" s="11" t="s">
        <v>9</v>
      </c>
      <c r="F2" s="13" t="s">
        <v>44</v>
      </c>
    </row>
    <row r="3" spans="1:6" ht="20" thickTop="1"/>
    <row r="4" spans="1:6">
      <c r="A4" s="3" t="s">
        <v>10</v>
      </c>
      <c r="B4" s="3" t="s">
        <v>11</v>
      </c>
    </row>
    <row r="5" spans="1:6">
      <c r="B5" s="3" t="s">
        <v>12</v>
      </c>
    </row>
    <row r="6" spans="1:6">
      <c r="B6" s="3" t="s">
        <v>13</v>
      </c>
    </row>
    <row r="7" spans="1:6">
      <c r="B7" s="3" t="s">
        <v>14</v>
      </c>
    </row>
    <row r="8" spans="1:6">
      <c r="B8" s="3" t="s">
        <v>15</v>
      </c>
    </row>
    <row r="10" spans="1:6">
      <c r="A10" s="3" t="s">
        <v>16</v>
      </c>
    </row>
    <row r="12" spans="1:6">
      <c r="A12" s="3" t="s">
        <v>17</v>
      </c>
    </row>
    <row r="14" spans="1:6">
      <c r="A14" s="3" t="s">
        <v>18</v>
      </c>
    </row>
    <row r="16" spans="1:6">
      <c r="A16" s="3" t="s">
        <v>19</v>
      </c>
    </row>
    <row r="18" spans="1:12" ht="20" thickBot="1"/>
    <row r="19" spans="1:12" ht="28" customHeight="1" thickTop="1" thickBot="1">
      <c r="A19" s="11" t="s">
        <v>20</v>
      </c>
    </row>
    <row r="20" spans="1:12" ht="20" thickTop="1"/>
    <row r="21" spans="1:12">
      <c r="A21" s="3" t="s">
        <v>21</v>
      </c>
      <c r="B21" s="3">
        <v>1200</v>
      </c>
      <c r="C21" s="3" t="s">
        <v>5</v>
      </c>
    </row>
    <row r="22" spans="1:12">
      <c r="A22" s="3" t="s">
        <v>22</v>
      </c>
      <c r="B22" s="18">
        <f>D22*F22/1000</f>
        <v>1500</v>
      </c>
      <c r="C22" s="3" t="s">
        <v>6</v>
      </c>
      <c r="D22" s="4">
        <v>15000</v>
      </c>
      <c r="E22" s="4" t="s">
        <v>26</v>
      </c>
      <c r="F22" s="4">
        <v>100</v>
      </c>
      <c r="G22" s="10" t="s">
        <v>27</v>
      </c>
    </row>
    <row r="23" spans="1:12">
      <c r="A23" s="3" t="s">
        <v>1</v>
      </c>
      <c r="B23" s="18">
        <f>F23+F24*I24/1000</f>
        <v>1000</v>
      </c>
      <c r="C23" s="3" t="s">
        <v>6</v>
      </c>
      <c r="D23" s="3" t="s">
        <v>28</v>
      </c>
      <c r="E23" s="9" t="s">
        <v>7</v>
      </c>
      <c r="F23" s="4">
        <v>400</v>
      </c>
      <c r="G23" s="3" t="s">
        <v>5</v>
      </c>
    </row>
    <row r="24" spans="1:12">
      <c r="C24" s="9" t="s">
        <v>8</v>
      </c>
      <c r="D24" s="3" t="s">
        <v>29</v>
      </c>
      <c r="F24" s="4">
        <v>40</v>
      </c>
      <c r="G24" s="10" t="s">
        <v>27</v>
      </c>
      <c r="H24" s="4" t="s">
        <v>30</v>
      </c>
      <c r="I24" s="4">
        <f>D22</f>
        <v>15000</v>
      </c>
      <c r="J24" s="3" t="s">
        <v>31</v>
      </c>
    </row>
    <row r="25" spans="1:12">
      <c r="A25" s="3" t="s">
        <v>23</v>
      </c>
      <c r="B25" s="5">
        <v>0.35</v>
      </c>
    </row>
    <row r="26" spans="1:12">
      <c r="A26" s="3" t="s">
        <v>24</v>
      </c>
      <c r="B26" s="3">
        <v>8</v>
      </c>
      <c r="D26" s="19" t="s">
        <v>42</v>
      </c>
      <c r="E26" s="19"/>
      <c r="F26" s="19"/>
      <c r="G26" s="19"/>
      <c r="H26" s="20">
        <v>0.02</v>
      </c>
    </row>
    <row r="27" spans="1:12">
      <c r="A27" s="3" t="s">
        <v>25</v>
      </c>
      <c r="B27" s="5">
        <v>7.0000000000000007E-2</v>
      </c>
      <c r="D27" s="19" t="s">
        <v>43</v>
      </c>
      <c r="E27" s="19"/>
      <c r="F27" s="19"/>
      <c r="G27" s="19"/>
      <c r="H27" s="20">
        <v>0.02</v>
      </c>
      <c r="L27" s="3" t="s">
        <v>0</v>
      </c>
    </row>
    <row r="29" spans="1:12">
      <c r="A29" s="1" t="s">
        <v>32</v>
      </c>
      <c r="B29" s="1">
        <v>0</v>
      </c>
      <c r="C29" s="1">
        <f>B29+1</f>
        <v>1</v>
      </c>
      <c r="D29" s="1">
        <f>C29+1</f>
        <v>2</v>
      </c>
      <c r="E29" s="1">
        <f t="shared" ref="E29:J29" si="0">D29+1</f>
        <v>3</v>
      </c>
      <c r="F29" s="1">
        <f t="shared" si="0"/>
        <v>4</v>
      </c>
      <c r="G29" s="1">
        <f t="shared" si="0"/>
        <v>5</v>
      </c>
      <c r="H29" s="1">
        <f t="shared" si="0"/>
        <v>6</v>
      </c>
      <c r="I29" s="1">
        <f t="shared" si="0"/>
        <v>7</v>
      </c>
      <c r="J29" s="1">
        <f t="shared" si="0"/>
        <v>8</v>
      </c>
    </row>
    <row r="30" spans="1:12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2">
      <c r="A31" s="7" t="s">
        <v>22</v>
      </c>
      <c r="B31" s="7"/>
      <c r="C31" s="14">
        <f>$D22*$F22/1000</f>
        <v>1500</v>
      </c>
      <c r="D31" s="14">
        <f t="shared" ref="D31:J31" si="1">$D22*$F22/1000</f>
        <v>1500</v>
      </c>
      <c r="E31" s="14">
        <f t="shared" si="1"/>
        <v>1500</v>
      </c>
      <c r="F31" s="14">
        <f t="shared" si="1"/>
        <v>1500</v>
      </c>
      <c r="G31" s="14">
        <f t="shared" si="1"/>
        <v>1500</v>
      </c>
      <c r="H31" s="14">
        <f t="shared" si="1"/>
        <v>1500</v>
      </c>
      <c r="I31" s="14">
        <f t="shared" si="1"/>
        <v>1500</v>
      </c>
      <c r="J31" s="14">
        <f t="shared" si="1"/>
        <v>1500</v>
      </c>
    </row>
    <row r="32" spans="1:12">
      <c r="A32" s="7" t="s">
        <v>4</v>
      </c>
      <c r="B32" s="7"/>
      <c r="C32" s="14">
        <f>-$B23</f>
        <v>-1000</v>
      </c>
      <c r="D32" s="14">
        <f t="shared" ref="D32:J32" si="2">-$B23</f>
        <v>-1000</v>
      </c>
      <c r="E32" s="14">
        <f t="shared" si="2"/>
        <v>-1000</v>
      </c>
      <c r="F32" s="14">
        <f t="shared" si="2"/>
        <v>-1000</v>
      </c>
      <c r="G32" s="14">
        <f t="shared" si="2"/>
        <v>-1000</v>
      </c>
      <c r="H32" s="14">
        <f t="shared" si="2"/>
        <v>-1000</v>
      </c>
      <c r="I32" s="14">
        <f t="shared" si="2"/>
        <v>-1000</v>
      </c>
      <c r="J32" s="14">
        <f t="shared" si="2"/>
        <v>-1000</v>
      </c>
    </row>
    <row r="33" spans="1:10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>
      <c r="A34" s="7" t="s">
        <v>2</v>
      </c>
      <c r="B34" s="7"/>
      <c r="C34" s="15">
        <f>C31+C32</f>
        <v>500</v>
      </c>
      <c r="D34" s="15">
        <f t="shared" ref="D34:J34" si="3">D31+D32</f>
        <v>500</v>
      </c>
      <c r="E34" s="15">
        <f t="shared" si="3"/>
        <v>500</v>
      </c>
      <c r="F34" s="15">
        <f t="shared" si="3"/>
        <v>500</v>
      </c>
      <c r="G34" s="15">
        <f t="shared" si="3"/>
        <v>500</v>
      </c>
      <c r="H34" s="15">
        <f t="shared" si="3"/>
        <v>500</v>
      </c>
      <c r="I34" s="15">
        <f t="shared" si="3"/>
        <v>500</v>
      </c>
      <c r="J34" s="15">
        <f t="shared" si="3"/>
        <v>500</v>
      </c>
    </row>
    <row r="35" spans="1:10">
      <c r="A35" s="7" t="s">
        <v>33</v>
      </c>
      <c r="B35" s="7"/>
      <c r="C35" s="15">
        <f>C34*(1-$B25)</f>
        <v>325</v>
      </c>
      <c r="D35" s="15">
        <f t="shared" ref="D35:J35" si="4">D34*(1-$B25)</f>
        <v>325</v>
      </c>
      <c r="E35" s="15">
        <f t="shared" si="4"/>
        <v>325</v>
      </c>
      <c r="F35" s="15">
        <f t="shared" si="4"/>
        <v>325</v>
      </c>
      <c r="G35" s="15">
        <f t="shared" si="4"/>
        <v>325</v>
      </c>
      <c r="H35" s="15">
        <f t="shared" si="4"/>
        <v>325</v>
      </c>
      <c r="I35" s="15">
        <f t="shared" si="4"/>
        <v>325</v>
      </c>
      <c r="J35" s="15">
        <f t="shared" si="4"/>
        <v>325</v>
      </c>
    </row>
    <row r="36" spans="1:10">
      <c r="A36" s="7"/>
      <c r="B36" s="7"/>
      <c r="C36" s="15"/>
      <c r="D36" s="7"/>
      <c r="E36" s="7"/>
      <c r="F36" s="7"/>
      <c r="G36" s="7"/>
      <c r="H36" s="7"/>
      <c r="I36" s="7"/>
      <c r="J36" s="7"/>
    </row>
    <row r="37" spans="1:10">
      <c r="A37" s="7" t="s">
        <v>34</v>
      </c>
      <c r="B37" s="7"/>
      <c r="C37" s="15">
        <f>B21/B26</f>
        <v>150</v>
      </c>
      <c r="D37" s="15">
        <f>C37</f>
        <v>150</v>
      </c>
      <c r="E37" s="15">
        <f t="shared" ref="E37:J38" si="5">D37</f>
        <v>150</v>
      </c>
      <c r="F37" s="15">
        <f t="shared" si="5"/>
        <v>150</v>
      </c>
      <c r="G37" s="15">
        <f t="shared" si="5"/>
        <v>150</v>
      </c>
      <c r="H37" s="15">
        <f t="shared" si="5"/>
        <v>150</v>
      </c>
      <c r="I37" s="15">
        <f t="shared" si="5"/>
        <v>150</v>
      </c>
      <c r="J37" s="15">
        <f t="shared" si="5"/>
        <v>150</v>
      </c>
    </row>
    <row r="38" spans="1:10">
      <c r="A38" s="7" t="s">
        <v>35</v>
      </c>
      <c r="B38" s="7"/>
      <c r="C38" s="15">
        <f>C37*B25</f>
        <v>52.5</v>
      </c>
      <c r="D38" s="15">
        <f>C38</f>
        <v>52.5</v>
      </c>
      <c r="E38" s="15">
        <f t="shared" si="5"/>
        <v>52.5</v>
      </c>
      <c r="F38" s="15">
        <f t="shared" si="5"/>
        <v>52.5</v>
      </c>
      <c r="G38" s="15">
        <f t="shared" si="5"/>
        <v>52.5</v>
      </c>
      <c r="H38" s="15">
        <f t="shared" si="5"/>
        <v>52.5</v>
      </c>
      <c r="I38" s="15">
        <f t="shared" si="5"/>
        <v>52.5</v>
      </c>
      <c r="J38" s="15">
        <f t="shared" si="5"/>
        <v>52.5</v>
      </c>
    </row>
    <row r="39" spans="1:10">
      <c r="A39" s="7"/>
      <c r="B39" s="7"/>
      <c r="C39" s="15"/>
      <c r="D39" s="7"/>
      <c r="E39" s="7"/>
      <c r="F39" s="7"/>
      <c r="G39" s="7"/>
      <c r="H39" s="7"/>
      <c r="I39" s="7"/>
      <c r="J39" s="7"/>
    </row>
    <row r="40" spans="1:10">
      <c r="A40" s="7" t="s">
        <v>36</v>
      </c>
      <c r="B40" s="7"/>
      <c r="C40" s="15">
        <f>C35+C38</f>
        <v>377.5</v>
      </c>
      <c r="D40" s="15">
        <f t="shared" ref="D40:J40" si="6">D35+D38</f>
        <v>377.5</v>
      </c>
      <c r="E40" s="15">
        <f t="shared" si="6"/>
        <v>377.5</v>
      </c>
      <c r="F40" s="15">
        <f t="shared" si="6"/>
        <v>377.5</v>
      </c>
      <c r="G40" s="15">
        <f t="shared" si="6"/>
        <v>377.5</v>
      </c>
      <c r="H40" s="15">
        <f t="shared" si="6"/>
        <v>377.5</v>
      </c>
      <c r="I40" s="15">
        <f t="shared" si="6"/>
        <v>377.5</v>
      </c>
      <c r="J40" s="15">
        <f t="shared" si="6"/>
        <v>377.5</v>
      </c>
    </row>
    <row r="41" spans="1:10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>
      <c r="A42" s="7" t="s">
        <v>37</v>
      </c>
      <c r="B42" s="15">
        <f>-B21</f>
        <v>-1200</v>
      </c>
      <c r="C42" s="7"/>
      <c r="D42" s="7"/>
      <c r="E42" s="7"/>
      <c r="F42" s="7"/>
      <c r="G42" s="7"/>
      <c r="H42" s="7"/>
      <c r="I42" s="7"/>
      <c r="J42" s="7"/>
    </row>
    <row r="43" spans="1:10">
      <c r="A43" s="7"/>
      <c r="B43" s="7"/>
      <c r="C43" s="7"/>
      <c r="D43" s="7"/>
      <c r="E43" s="7"/>
      <c r="F43" s="7"/>
      <c r="G43" s="7"/>
      <c r="H43" s="7"/>
      <c r="I43" s="7"/>
      <c r="J43" s="7"/>
    </row>
    <row r="44" spans="1:10">
      <c r="A44" s="7" t="s">
        <v>38</v>
      </c>
      <c r="B44" s="15">
        <f>B42</f>
        <v>-1200</v>
      </c>
      <c r="C44" s="15">
        <f>C40</f>
        <v>377.5</v>
      </c>
      <c r="D44" s="15">
        <f t="shared" ref="D44:J44" si="7">D40</f>
        <v>377.5</v>
      </c>
      <c r="E44" s="15">
        <f t="shared" si="7"/>
        <v>377.5</v>
      </c>
      <c r="F44" s="15">
        <f t="shared" si="7"/>
        <v>377.5</v>
      </c>
      <c r="G44" s="15">
        <f t="shared" si="7"/>
        <v>377.5</v>
      </c>
      <c r="H44" s="15">
        <f t="shared" si="7"/>
        <v>377.5</v>
      </c>
      <c r="I44" s="15">
        <f t="shared" si="7"/>
        <v>377.5</v>
      </c>
      <c r="J44" s="15">
        <f t="shared" si="7"/>
        <v>377.5</v>
      </c>
    </row>
    <row r="45" spans="1:10">
      <c r="A45" s="7"/>
      <c r="B45" s="15"/>
      <c r="C45" s="15"/>
      <c r="D45" s="15"/>
      <c r="E45" s="15"/>
      <c r="F45" s="15"/>
      <c r="G45" s="15"/>
      <c r="H45" s="15"/>
      <c r="I45" s="15"/>
      <c r="J45" s="15"/>
    </row>
    <row r="46" spans="1:10">
      <c r="A46" s="7" t="s">
        <v>3</v>
      </c>
      <c r="B46" s="15">
        <f>B44/((1+$B27)^B29)</f>
        <v>-1200</v>
      </c>
      <c r="C46" s="15">
        <f t="shared" ref="C46:J46" si="8">C44/((1+$B27)^C29)</f>
        <v>352.803738317757</v>
      </c>
      <c r="D46" s="15">
        <f t="shared" si="8"/>
        <v>329.7231199231374</v>
      </c>
      <c r="E46" s="15">
        <f t="shared" si="8"/>
        <v>308.15244852629661</v>
      </c>
      <c r="F46" s="15">
        <f t="shared" si="8"/>
        <v>287.9929425479408</v>
      </c>
      <c r="G46" s="15">
        <f t="shared" si="8"/>
        <v>269.1522827550848</v>
      </c>
      <c r="H46" s="15">
        <f t="shared" si="8"/>
        <v>251.54418949073349</v>
      </c>
      <c r="I46" s="15">
        <f t="shared" si="8"/>
        <v>235.08802756143314</v>
      </c>
      <c r="J46" s="15">
        <f t="shared" si="8"/>
        <v>219.70843697330201</v>
      </c>
    </row>
    <row r="47" spans="1:10">
      <c r="A47" s="7"/>
      <c r="B47" s="15"/>
      <c r="C47" s="15"/>
      <c r="D47" s="15"/>
      <c r="E47" s="15"/>
      <c r="F47" s="15"/>
      <c r="G47" s="15"/>
      <c r="H47" s="15"/>
      <c r="I47" s="15"/>
      <c r="J47" s="15"/>
    </row>
    <row r="48" spans="1:10">
      <c r="A48" s="7" t="s">
        <v>39</v>
      </c>
      <c r="B48" s="15">
        <f>B46</f>
        <v>-1200</v>
      </c>
      <c r="C48" s="15">
        <f>B48+C46</f>
        <v>-847.19626168224295</v>
      </c>
      <c r="D48" s="15">
        <f t="shared" ref="D48:J48" si="9">C48+D46</f>
        <v>-517.4731417591056</v>
      </c>
      <c r="E48" s="15">
        <f t="shared" si="9"/>
        <v>-209.32069323280899</v>
      </c>
      <c r="F48" s="15">
        <f t="shared" si="9"/>
        <v>78.672249315131808</v>
      </c>
      <c r="G48" s="15">
        <f t="shared" si="9"/>
        <v>347.82453207021661</v>
      </c>
      <c r="H48" s="15">
        <f t="shared" si="9"/>
        <v>599.36872156095012</v>
      </c>
      <c r="I48" s="15">
        <f t="shared" si="9"/>
        <v>834.45674912238326</v>
      </c>
      <c r="J48" s="16">
        <f t="shared" si="9"/>
        <v>1054.1651860956854</v>
      </c>
    </row>
    <row r="49" spans="1:11">
      <c r="A49" s="8"/>
      <c r="B49" s="8"/>
      <c r="C49" s="8"/>
      <c r="D49" s="8"/>
      <c r="E49" s="8"/>
      <c r="F49" s="8"/>
      <c r="G49" s="8"/>
      <c r="H49" s="8"/>
      <c r="I49" s="8"/>
      <c r="J49" s="8"/>
    </row>
    <row r="51" spans="1:11">
      <c r="A51" s="17" t="s">
        <v>40</v>
      </c>
      <c r="B51" s="2">
        <f>J48</f>
        <v>1054.1651860956854</v>
      </c>
      <c r="E51" s="17" t="s">
        <v>41</v>
      </c>
      <c r="H51" s="12">
        <f>IRR(B44:J44,0)</f>
        <v>0.26730121896949144</v>
      </c>
    </row>
    <row r="53" spans="1:11">
      <c r="A53"/>
      <c r="B53"/>
      <c r="C53"/>
    </row>
    <row r="54" spans="1:11">
      <c r="A54"/>
      <c r="B54"/>
      <c r="C54"/>
      <c r="E54" s="3" t="s">
        <v>0</v>
      </c>
    </row>
    <row r="55" spans="1:11">
      <c r="A55"/>
      <c r="B55"/>
      <c r="C55"/>
    </row>
    <row r="56" spans="1:11">
      <c r="A56"/>
      <c r="B56"/>
      <c r="C56"/>
      <c r="D56"/>
      <c r="E56"/>
      <c r="F56"/>
      <c r="G56"/>
      <c r="H56"/>
      <c r="I56"/>
      <c r="J56"/>
      <c r="K56"/>
    </row>
    <row r="57" spans="1:11">
      <c r="A57"/>
      <c r="B57"/>
      <c r="C57"/>
      <c r="D57"/>
      <c r="E57"/>
      <c r="F57"/>
      <c r="G57"/>
      <c r="H57"/>
      <c r="I57"/>
      <c r="J57"/>
      <c r="K57"/>
    </row>
    <row r="58" spans="1:11">
      <c r="A58"/>
      <c r="B58"/>
      <c r="C58"/>
      <c r="D58"/>
      <c r="E58"/>
      <c r="F58"/>
      <c r="G58"/>
      <c r="H58"/>
      <c r="I58"/>
      <c r="J58"/>
      <c r="K58"/>
    </row>
    <row r="59" spans="1:11">
      <c r="A59"/>
      <c r="B59"/>
      <c r="C59"/>
      <c r="D59"/>
      <c r="E59"/>
      <c r="F59"/>
      <c r="G59"/>
      <c r="H59"/>
      <c r="I59"/>
      <c r="J59"/>
      <c r="K59"/>
    </row>
    <row r="60" spans="1:11">
      <c r="A60"/>
      <c r="B60"/>
      <c r="C60"/>
      <c r="D60"/>
      <c r="E60"/>
      <c r="F60"/>
      <c r="G60"/>
      <c r="H60"/>
      <c r="I60"/>
      <c r="J60"/>
      <c r="K60"/>
    </row>
    <row r="61" spans="1:11">
      <c r="A61"/>
      <c r="B61"/>
      <c r="C61"/>
      <c r="D61"/>
      <c r="E61"/>
      <c r="F61"/>
      <c r="G61"/>
      <c r="H61"/>
      <c r="I61"/>
      <c r="J61"/>
      <c r="K61"/>
    </row>
    <row r="62" spans="1:11">
      <c r="A62"/>
      <c r="B62"/>
      <c r="C62"/>
      <c r="D62"/>
      <c r="E62"/>
      <c r="F62"/>
      <c r="G62"/>
      <c r="H62"/>
      <c r="I62"/>
      <c r="J62"/>
      <c r="K62"/>
    </row>
    <row r="63" spans="1:11">
      <c r="A63"/>
      <c r="B63"/>
      <c r="C63"/>
      <c r="D63"/>
      <c r="E63"/>
      <c r="F63"/>
      <c r="G63"/>
      <c r="H63"/>
      <c r="I63"/>
      <c r="J63"/>
      <c r="K63"/>
    </row>
    <row r="64" spans="1:11">
      <c r="A64"/>
      <c r="B64"/>
      <c r="C64"/>
      <c r="D64"/>
      <c r="E64"/>
      <c r="F64"/>
      <c r="G64"/>
      <c r="H64"/>
      <c r="I64"/>
      <c r="J64"/>
      <c r="K64"/>
    </row>
    <row r="65" spans="1:11">
      <c r="A65"/>
      <c r="B65"/>
      <c r="C65"/>
      <c r="D65"/>
      <c r="E65"/>
      <c r="F65"/>
      <c r="G65"/>
      <c r="H65"/>
      <c r="I65"/>
      <c r="J65"/>
      <c r="K65"/>
    </row>
    <row r="66" spans="1:11">
      <c r="A66"/>
      <c r="B66"/>
      <c r="C66"/>
      <c r="D66"/>
      <c r="E66"/>
      <c r="F66"/>
      <c r="G66"/>
      <c r="H66"/>
      <c r="I66"/>
      <c r="J66"/>
      <c r="K66"/>
    </row>
    <row r="67" spans="1:11">
      <c r="A67"/>
      <c r="B67"/>
      <c r="C67"/>
      <c r="D67"/>
      <c r="E67"/>
      <c r="F67"/>
      <c r="G67"/>
      <c r="H67"/>
      <c r="I67"/>
      <c r="J67"/>
      <c r="K67"/>
    </row>
    <row r="68" spans="1:11">
      <c r="A68"/>
      <c r="B68"/>
      <c r="C68"/>
      <c r="D68"/>
      <c r="E68"/>
      <c r="F68"/>
      <c r="G68"/>
      <c r="H68"/>
      <c r="I68"/>
      <c r="J68"/>
      <c r="K68"/>
    </row>
    <row r="69" spans="1:11">
      <c r="A69"/>
      <c r="B69"/>
      <c r="C69"/>
      <c r="D69"/>
      <c r="E69"/>
      <c r="F69"/>
      <c r="G69"/>
      <c r="H69"/>
      <c r="I69"/>
      <c r="J69"/>
      <c r="K69"/>
    </row>
    <row r="70" spans="1:11">
      <c r="A70"/>
      <c r="B70"/>
      <c r="C70"/>
      <c r="D70"/>
      <c r="E70"/>
      <c r="F70"/>
      <c r="G70"/>
      <c r="H70"/>
      <c r="I70"/>
      <c r="J70"/>
      <c r="K70"/>
    </row>
    <row r="71" spans="1:11">
      <c r="A71"/>
      <c r="B71"/>
      <c r="C71"/>
      <c r="D71"/>
      <c r="E71"/>
      <c r="F71"/>
      <c r="G71"/>
      <c r="H71"/>
      <c r="I71"/>
      <c r="J71"/>
      <c r="K71"/>
    </row>
    <row r="72" spans="1:11">
      <c r="A72"/>
      <c r="B72"/>
      <c r="C72"/>
      <c r="D72"/>
      <c r="E72"/>
      <c r="F72"/>
      <c r="G72"/>
      <c r="H72"/>
      <c r="I72"/>
      <c r="J72"/>
      <c r="K72"/>
    </row>
    <row r="73" spans="1:11">
      <c r="A73"/>
      <c r="B73"/>
      <c r="C73"/>
      <c r="D73"/>
      <c r="E73"/>
      <c r="F73"/>
      <c r="G73"/>
      <c r="H73"/>
      <c r="I73"/>
      <c r="J73"/>
      <c r="K73"/>
    </row>
    <row r="74" spans="1:11">
      <c r="A74"/>
      <c r="B74"/>
      <c r="C74"/>
      <c r="D74"/>
      <c r="E74"/>
      <c r="F74"/>
      <c r="G74"/>
      <c r="H74"/>
      <c r="I74"/>
      <c r="J74"/>
      <c r="K74"/>
    </row>
    <row r="75" spans="1:11">
      <c r="A75"/>
      <c r="B75"/>
      <c r="C75"/>
      <c r="D75"/>
      <c r="E75"/>
      <c r="F75"/>
      <c r="G75"/>
      <c r="H75"/>
      <c r="I75"/>
      <c r="J75"/>
      <c r="K75"/>
    </row>
    <row r="76" spans="1:11">
      <c r="A76"/>
      <c r="B76"/>
      <c r="C76"/>
      <c r="D76"/>
      <c r="E76"/>
      <c r="F76"/>
      <c r="G76"/>
      <c r="H76"/>
      <c r="I76"/>
      <c r="J76"/>
      <c r="K76"/>
    </row>
    <row r="77" spans="1:11">
      <c r="A77"/>
      <c r="B77"/>
      <c r="C77"/>
      <c r="D77"/>
      <c r="E77"/>
      <c r="F77"/>
      <c r="G77"/>
      <c r="H77"/>
      <c r="I77"/>
      <c r="J77"/>
      <c r="K77"/>
    </row>
    <row r="78" spans="1:11">
      <c r="A78"/>
      <c r="B78"/>
      <c r="C78"/>
      <c r="D78"/>
      <c r="E78"/>
      <c r="F78"/>
      <c r="G78"/>
      <c r="H78"/>
      <c r="I78"/>
      <c r="J78"/>
      <c r="K78"/>
    </row>
    <row r="79" spans="1:11">
      <c r="A79"/>
      <c r="B79"/>
      <c r="C79"/>
      <c r="D79"/>
      <c r="E79"/>
      <c r="F79"/>
      <c r="G79"/>
      <c r="H79"/>
      <c r="I79"/>
      <c r="J79"/>
      <c r="K79"/>
    </row>
    <row r="80" spans="1:11">
      <c r="A80"/>
      <c r="B80"/>
      <c r="C80"/>
      <c r="D80"/>
      <c r="E80"/>
      <c r="F80"/>
      <c r="G80"/>
      <c r="H80"/>
      <c r="I80"/>
      <c r="J80"/>
      <c r="K80"/>
    </row>
    <row r="81" spans="1:11">
      <c r="A81"/>
      <c r="B81"/>
      <c r="C81"/>
      <c r="D81"/>
      <c r="E81"/>
      <c r="F81"/>
      <c r="G81"/>
      <c r="H81"/>
      <c r="I81"/>
      <c r="J81"/>
      <c r="K81"/>
    </row>
    <row r="82" spans="1:11">
      <c r="A82"/>
      <c r="B82"/>
      <c r="C82"/>
      <c r="D82"/>
      <c r="E82"/>
      <c r="F82"/>
      <c r="G82"/>
      <c r="H82"/>
      <c r="I82"/>
      <c r="J82"/>
      <c r="K82"/>
    </row>
    <row r="83" spans="1:11">
      <c r="A83"/>
      <c r="B83"/>
      <c r="C83"/>
      <c r="D83"/>
      <c r="E83"/>
      <c r="F83"/>
      <c r="G83"/>
      <c r="H83"/>
      <c r="I83"/>
      <c r="J83"/>
      <c r="K83"/>
    </row>
    <row r="84" spans="1:11">
      <c r="A84"/>
      <c r="B84"/>
      <c r="C84"/>
      <c r="D84"/>
      <c r="E84"/>
      <c r="F84"/>
      <c r="G84"/>
      <c r="H84"/>
      <c r="I84"/>
      <c r="J84"/>
      <c r="K84"/>
    </row>
    <row r="85" spans="1:11">
      <c r="A85"/>
      <c r="B85"/>
      <c r="C85"/>
      <c r="D85"/>
      <c r="E85"/>
      <c r="F85"/>
      <c r="G85"/>
      <c r="H85"/>
      <c r="I85"/>
      <c r="J85"/>
      <c r="K85"/>
    </row>
    <row r="86" spans="1:11">
      <c r="A86"/>
      <c r="B86"/>
      <c r="C86"/>
      <c r="D86"/>
      <c r="E86"/>
      <c r="F86"/>
      <c r="G86"/>
      <c r="H86"/>
      <c r="I86"/>
      <c r="J86"/>
      <c r="K86"/>
    </row>
    <row r="87" spans="1:11">
      <c r="A87"/>
      <c r="B87"/>
      <c r="C87"/>
      <c r="D87"/>
      <c r="E87"/>
      <c r="F87"/>
      <c r="G87"/>
      <c r="H87"/>
      <c r="I87"/>
      <c r="J87"/>
      <c r="K87"/>
    </row>
    <row r="88" spans="1:11">
      <c r="A88"/>
      <c r="B88"/>
      <c r="C88"/>
      <c r="D88"/>
      <c r="E88"/>
      <c r="F88"/>
      <c r="G88"/>
      <c r="H88"/>
      <c r="I88"/>
      <c r="J88"/>
      <c r="K88"/>
    </row>
    <row r="89" spans="1:11">
      <c r="A89"/>
      <c r="B89"/>
      <c r="C89"/>
      <c r="D89"/>
      <c r="E89"/>
      <c r="F89"/>
      <c r="G89"/>
      <c r="H89"/>
      <c r="I89"/>
      <c r="J89"/>
      <c r="K89"/>
    </row>
    <row r="90" spans="1:11">
      <c r="A90"/>
      <c r="B90"/>
      <c r="C90"/>
      <c r="D90"/>
      <c r="E90"/>
      <c r="F90"/>
      <c r="G90"/>
      <c r="H90"/>
      <c r="I90"/>
      <c r="J90"/>
      <c r="K9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Capacity base case 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dcterms:created xsi:type="dcterms:W3CDTF">2019-05-11T08:56:00Z</dcterms:created>
  <dcterms:modified xsi:type="dcterms:W3CDTF">2020-07-06T13:02:20Z</dcterms:modified>
</cp:coreProperties>
</file>